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5BCD40FA-61D3-4522-94A8-56DC4883374E}" xr6:coauthVersionLast="47" xr6:coauthVersionMax="47" xr10:uidLastSave="{00000000-0000-0000-0000-000000000000}"/>
  <bookViews>
    <workbookView xWindow="30" yWindow="30" windowWidth="20460" windowHeight="10890" xr2:uid="{ABFC1F97-C793-464D-9E1E-63CBBBAA39FA}"/>
  </bookViews>
  <sheets>
    <sheet name="2" sheetId="3" r:id="rId1"/>
    <sheet name="3" sheetId="4" r:id="rId2"/>
    <sheet name="Sheet1" sheetId="1" r:id="rId3"/>
    <sheet name="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  <c r="H32" i="3"/>
  <c r="E21" i="3"/>
  <c r="F5" i="4"/>
  <c r="F6" i="4"/>
  <c r="F7" i="4"/>
  <c r="F8" i="4"/>
  <c r="F9" i="4"/>
  <c r="F10" i="4"/>
  <c r="F11" i="4"/>
  <c r="F12" i="4"/>
  <c r="F13" i="4"/>
  <c r="F14" i="4"/>
  <c r="F15" i="4"/>
  <c r="F16" i="4"/>
  <c r="E5" i="4"/>
  <c r="E6" i="4"/>
  <c r="E7" i="4"/>
  <c r="E8" i="4"/>
  <c r="E9" i="4"/>
  <c r="E10" i="4"/>
  <c r="E11" i="4"/>
  <c r="E12" i="4"/>
  <c r="E13" i="4"/>
  <c r="E14" i="4"/>
  <c r="E15" i="4"/>
  <c r="E16" i="4"/>
  <c r="F4" i="4"/>
  <c r="E4" i="4"/>
  <c r="I9" i="3"/>
  <c r="I10" i="3"/>
  <c r="I11" i="3"/>
  <c r="I12" i="3"/>
  <c r="I8" i="3"/>
  <c r="F9" i="3"/>
  <c r="F10" i="3"/>
  <c r="F11" i="3"/>
  <c r="F12" i="3"/>
  <c r="F8" i="3"/>
  <c r="H9" i="3"/>
  <c r="H10" i="3"/>
  <c r="H11" i="3"/>
  <c r="H12" i="3"/>
  <c r="H8" i="3"/>
  <c r="I3" i="3"/>
  <c r="E9" i="3"/>
  <c r="E10" i="3"/>
  <c r="E11" i="3"/>
  <c r="E12" i="3"/>
  <c r="E8" i="3"/>
  <c r="M7" i="1"/>
  <c r="M5" i="1"/>
  <c r="L6" i="1"/>
  <c r="L5" i="1"/>
  <c r="J5" i="1"/>
  <c r="H6" i="1"/>
  <c r="H5" i="1"/>
  <c r="E13" i="3" l="1"/>
</calcChain>
</file>

<file path=xl/sharedStrings.xml><?xml version="1.0" encoding="utf-8"?>
<sst xmlns="http://schemas.openxmlformats.org/spreadsheetml/2006/main" count="73" uniqueCount="28">
  <si>
    <t>Days</t>
  </si>
  <si>
    <t>InTime</t>
  </si>
  <si>
    <t>OutTime</t>
  </si>
  <si>
    <t>Hours</t>
  </si>
  <si>
    <t>Monday</t>
  </si>
  <si>
    <t>Tuesday</t>
  </si>
  <si>
    <t>Wednesday</t>
  </si>
  <si>
    <t>Thursday</t>
  </si>
  <si>
    <t>Friday</t>
  </si>
  <si>
    <t>Saturday</t>
  </si>
  <si>
    <t>Salary/Hour</t>
  </si>
  <si>
    <t>Total Amount</t>
  </si>
  <si>
    <t xml:space="preserve">Std. Time </t>
  </si>
  <si>
    <t>Week Day</t>
  </si>
  <si>
    <t>Work Hours</t>
  </si>
  <si>
    <t xml:space="preserve"> </t>
  </si>
  <si>
    <t>x</t>
  </si>
  <si>
    <t>Over Time(OT)</t>
  </si>
  <si>
    <t>OT Salary</t>
  </si>
  <si>
    <t>Std. Working Hours</t>
  </si>
  <si>
    <t>Total Weekly Hours</t>
  </si>
  <si>
    <t>Lunch Time</t>
  </si>
  <si>
    <t>Basic Salary</t>
  </si>
  <si>
    <t>Salary /Day</t>
  </si>
  <si>
    <t>Date</t>
  </si>
  <si>
    <t>Out Time</t>
  </si>
  <si>
    <t>Salary</t>
  </si>
  <si>
    <t>Over Time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</si>
</sst>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₹&quot;\ #,##0.00;[Red]&quot;₹&quot;\ \-#,##0.00"/>
    <numFmt numFmtId="164" formatCode="[$-10409]hh:mm\ AM/PM;@"/>
    <numFmt numFmtId="165" formatCode="[$-14009]h:mm;@"/>
    <numFmt numFmtId="166" formatCode="[h]:mm"/>
    <numFmt numFmtId="167" formatCode="[$-409]h:mm\ AM/PM;@"/>
    <numFmt numFmtId="171" formatCode="[$-409]m/d/yy\ h:mm\ AM/PM;@"/>
    <numFmt numFmtId="174" formatCode="0.0"/>
    <numFmt numFmtId="180" formatCode="&quot;₹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/>
    <xf numFmtId="0" fontId="3" fillId="2" borderId="1" xfId="0" applyFont="1" applyFill="1" applyBorder="1"/>
    <xf numFmtId="165" fontId="2" fillId="0" borderId="1" xfId="0" applyNumberFormat="1" applyFont="1" applyBorder="1"/>
    <xf numFmtId="165" fontId="0" fillId="0" borderId="0" xfId="0" applyNumberFormat="1"/>
    <xf numFmtId="164" fontId="2" fillId="0" borderId="1" xfId="0" applyNumberFormat="1" applyFont="1" applyBorder="1" applyAlignment="1">
      <alignment horizontal="center"/>
    </xf>
    <xf numFmtId="20" fontId="0" fillId="0" borderId="0" xfId="0" applyNumberFormat="1"/>
    <xf numFmtId="0" fontId="1" fillId="0" borderId="0" xfId="0" applyFont="1"/>
    <xf numFmtId="0" fontId="3" fillId="2" borderId="2" xfId="0" applyFont="1" applyFill="1" applyBorder="1"/>
    <xf numFmtId="8" fontId="0" fillId="0" borderId="0" xfId="0" applyNumberFormat="1"/>
    <xf numFmtId="0" fontId="3" fillId="0" borderId="1" xfId="0" applyFont="1" applyBorder="1" applyAlignment="1">
      <alignment horizontal="center"/>
    </xf>
    <xf numFmtId="8" fontId="3" fillId="0" borderId="1" xfId="0" applyNumberFormat="1" applyFont="1" applyBorder="1"/>
    <xf numFmtId="8" fontId="3" fillId="0" borderId="3" xfId="0" applyNumberFormat="1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2" fillId="0" borderId="5" xfId="0" applyFont="1" applyBorder="1"/>
    <xf numFmtId="0" fontId="2" fillId="0" borderId="3" xfId="0" applyFont="1" applyBorder="1"/>
    <xf numFmtId="165" fontId="2" fillId="0" borderId="7" xfId="0" applyNumberFormat="1" applyFont="1" applyBorder="1"/>
    <xf numFmtId="0" fontId="2" fillId="0" borderId="6" xfId="0" applyFont="1" applyBorder="1"/>
    <xf numFmtId="165" fontId="2" fillId="0" borderId="1" xfId="0" applyNumberFormat="1" applyFont="1" applyBorder="1" applyAlignment="1">
      <alignment horizontal="center"/>
    </xf>
    <xf numFmtId="0" fontId="3" fillId="2" borderId="8" xfId="0" applyFont="1" applyFill="1" applyBorder="1"/>
    <xf numFmtId="167" fontId="2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0" fillId="0" borderId="1" xfId="0" applyBorder="1"/>
    <xf numFmtId="0" fontId="8" fillId="3" borderId="1" xfId="0" applyFont="1" applyFill="1" applyBorder="1"/>
    <xf numFmtId="165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9" fillId="3" borderId="1" xfId="0" applyFont="1" applyFill="1" applyBorder="1"/>
    <xf numFmtId="0" fontId="5" fillId="0" borderId="1" xfId="0" applyFont="1" applyBorder="1" applyAlignment="1">
      <alignment horizontal="center"/>
    </xf>
    <xf numFmtId="17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6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3" borderId="9" xfId="0" applyFont="1" applyFill="1" applyBorder="1"/>
    <xf numFmtId="0" fontId="3" fillId="5" borderId="1" xfId="0" applyFont="1" applyFill="1" applyBorder="1"/>
    <xf numFmtId="2" fontId="5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8" fontId="2" fillId="0" borderId="1" xfId="0" applyNumberFormat="1" applyFont="1" applyBorder="1" applyAlignment="1">
      <alignment horizontal="center"/>
    </xf>
    <xf numFmtId="18" fontId="3" fillId="0" borderId="1" xfId="0" applyNumberFormat="1" applyFont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171" fontId="0" fillId="0" borderId="1" xfId="0" applyNumberFormat="1" applyBorder="1"/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180" fontId="3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20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74" fontId="6" fillId="0" borderId="1" xfId="0" applyNumberFormat="1" applyFont="1" applyBorder="1"/>
    <xf numFmtId="171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52387</xdr:rowOff>
    </xdr:from>
    <xdr:ext cx="447676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0EA5302-3096-4A3C-AC6A-FC179948B3EB}"/>
                </a:ext>
              </a:extLst>
            </xdr:cNvPr>
            <xdr:cNvSpPr txBox="1"/>
          </xdr:nvSpPr>
          <xdr:spPr>
            <a:xfrm>
              <a:off x="0" y="1785937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IN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/>
                    </m:nary>
                  </m:oMath>
                </m:oMathPara>
              </a14:m>
              <a:endParaRPr lang="en-IN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0EA5302-3096-4A3C-AC6A-FC179948B3EB}"/>
                </a:ext>
              </a:extLst>
            </xdr:cNvPr>
            <xdr:cNvSpPr txBox="1"/>
          </xdr:nvSpPr>
          <xdr:spPr>
            <a:xfrm>
              <a:off x="0" y="1785937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IN" sz="1100" i="0">
                  <a:latin typeface="Cambria Math" panose="02040503050406030204" pitchFamily="18" charset="0"/>
                </a:rPr>
                <a:t>∑</a:t>
              </a:r>
              <a:endParaRPr lang="en-IN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25</xdr:row>
      <xdr:rowOff>52387</xdr:rowOff>
    </xdr:from>
    <xdr:ext cx="447676" cy="4099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030573F-1FB9-4C77-AA47-2EE4B72FD080}"/>
                </a:ext>
              </a:extLst>
            </xdr:cNvPr>
            <xdr:cNvSpPr txBox="1"/>
          </xdr:nvSpPr>
          <xdr:spPr>
            <a:xfrm>
              <a:off x="609600" y="3490912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IN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/>
                    </m:nary>
                  </m:oMath>
                </m:oMathPara>
              </a14:m>
              <a:endParaRPr lang="en-IN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030573F-1FB9-4C77-AA47-2EE4B72FD080}"/>
                </a:ext>
              </a:extLst>
            </xdr:cNvPr>
            <xdr:cNvSpPr txBox="1"/>
          </xdr:nvSpPr>
          <xdr:spPr>
            <a:xfrm>
              <a:off x="609600" y="3490912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IN" sz="1100" i="0">
                  <a:latin typeface="Cambria Math" panose="02040503050406030204" pitchFamily="18" charset="0"/>
                </a:rPr>
                <a:t>∑</a:t>
              </a:r>
              <a:endParaRPr lang="en-IN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36</xdr:row>
      <xdr:rowOff>52387</xdr:rowOff>
    </xdr:from>
    <xdr:ext cx="447676" cy="4099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638F689-421D-42B4-8E17-B36F7B5184DD}"/>
                </a:ext>
              </a:extLst>
            </xdr:cNvPr>
            <xdr:cNvSpPr txBox="1"/>
          </xdr:nvSpPr>
          <xdr:spPr>
            <a:xfrm>
              <a:off x="609600" y="6986587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IN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/>
                    </m:nary>
                  </m:oMath>
                </m:oMathPara>
              </a14:m>
              <a:endParaRPr lang="en-IN" sz="11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638F689-421D-42B4-8E17-B36F7B5184DD}"/>
                </a:ext>
              </a:extLst>
            </xdr:cNvPr>
            <xdr:cNvSpPr txBox="1"/>
          </xdr:nvSpPr>
          <xdr:spPr>
            <a:xfrm>
              <a:off x="609600" y="6986587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IN" sz="1100" i="0">
                  <a:latin typeface="Cambria Math" panose="02040503050406030204" pitchFamily="18" charset="0"/>
                </a:rPr>
                <a:t>∑</a:t>
              </a:r>
              <a:endParaRPr lang="en-IN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10</xdr:row>
      <xdr:rowOff>52387</xdr:rowOff>
    </xdr:from>
    <xdr:ext cx="447676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B57D7EE-793D-BFEF-DF80-4CB551FE0A60}"/>
                </a:ext>
              </a:extLst>
            </xdr:cNvPr>
            <xdr:cNvSpPr txBox="1"/>
          </xdr:nvSpPr>
          <xdr:spPr>
            <a:xfrm>
              <a:off x="2438400" y="2690812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IN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/>
                    </m:nary>
                  </m:oMath>
                </m:oMathPara>
              </a14:m>
              <a:endParaRPr lang="en-IN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B57D7EE-793D-BFEF-DF80-4CB551FE0A60}"/>
                </a:ext>
              </a:extLst>
            </xdr:cNvPr>
            <xdr:cNvSpPr txBox="1"/>
          </xdr:nvSpPr>
          <xdr:spPr>
            <a:xfrm>
              <a:off x="2438400" y="2690812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IN" sz="1100" i="0">
                  <a:latin typeface="Cambria Math" panose="02040503050406030204" pitchFamily="18" charset="0"/>
                </a:rPr>
                <a:t>∑</a:t>
              </a:r>
              <a:endParaRPr lang="en-IN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52387</xdr:rowOff>
    </xdr:from>
    <xdr:ext cx="447676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9FFAED3-4BFB-44E5-BBB2-8AC0E84E6600}"/>
                </a:ext>
              </a:extLst>
            </xdr:cNvPr>
            <xdr:cNvSpPr txBox="1"/>
          </xdr:nvSpPr>
          <xdr:spPr>
            <a:xfrm>
              <a:off x="2438400" y="2690812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IN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/>
                    </m:nary>
                  </m:oMath>
                </m:oMathPara>
              </a14:m>
              <a:endParaRPr lang="en-IN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9FFAED3-4BFB-44E5-BBB2-8AC0E84E6600}"/>
                </a:ext>
              </a:extLst>
            </xdr:cNvPr>
            <xdr:cNvSpPr txBox="1"/>
          </xdr:nvSpPr>
          <xdr:spPr>
            <a:xfrm>
              <a:off x="2438400" y="2690812"/>
              <a:ext cx="447676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IN" sz="1100" i="0">
                  <a:latin typeface="Cambria Math" panose="02040503050406030204" pitchFamily="18" charset="0"/>
                </a:rPr>
                <a:t>∑</a:t>
              </a:r>
              <a:endParaRPr lang="en-IN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86AB-9289-4566-9918-A459D9A4CD9C}">
  <dimension ref="B2:L37"/>
  <sheetViews>
    <sheetView tabSelected="1" topLeftCell="A4" workbookViewId="0">
      <selection activeCell="G16" sqref="G16"/>
    </sheetView>
  </sheetViews>
  <sheetFormatPr defaultRowHeight="15" x14ac:dyDescent="0.25"/>
  <cols>
    <col min="2" max="2" width="15.85546875" bestFit="1" customWidth="1"/>
    <col min="3" max="3" width="30" bestFit="1" customWidth="1"/>
    <col min="4" max="4" width="23.42578125" bestFit="1" customWidth="1"/>
    <col min="5" max="5" width="18.85546875" bestFit="1" customWidth="1"/>
    <col min="6" max="6" width="22.42578125" customWidth="1"/>
    <col min="7" max="7" width="26.140625" bestFit="1" customWidth="1"/>
    <col min="8" max="8" width="25" bestFit="1" customWidth="1"/>
    <col min="9" max="9" width="33.140625" bestFit="1" customWidth="1"/>
    <col min="10" max="10" width="22.42578125" bestFit="1" customWidth="1"/>
    <col min="11" max="11" width="18.85546875" bestFit="1" customWidth="1"/>
    <col min="12" max="12" width="14.85546875" bestFit="1" customWidth="1"/>
  </cols>
  <sheetData>
    <row r="2" spans="2:9" ht="23.25" x14ac:dyDescent="0.35">
      <c r="C2" s="29" t="s">
        <v>19</v>
      </c>
      <c r="D2" s="56">
        <v>0.33333333333333331</v>
      </c>
    </row>
    <row r="3" spans="2:9" ht="26.25" x14ac:dyDescent="0.4">
      <c r="C3" s="29" t="s">
        <v>20</v>
      </c>
      <c r="D3" s="57">
        <v>40</v>
      </c>
      <c r="G3" s="40">
        <v>3</v>
      </c>
      <c r="H3" s="40">
        <v>5</v>
      </c>
      <c r="I3" s="40">
        <f>G3*H3</f>
        <v>15</v>
      </c>
    </row>
    <row r="4" spans="2:9" ht="23.25" x14ac:dyDescent="0.35">
      <c r="C4" s="29" t="s">
        <v>21</v>
      </c>
      <c r="D4" s="56">
        <v>4.1666666666666664E-2</v>
      </c>
    </row>
    <row r="7" spans="2:9" ht="23.25" x14ac:dyDescent="0.35">
      <c r="B7" s="2" t="s">
        <v>13</v>
      </c>
      <c r="C7" s="58" t="s">
        <v>1</v>
      </c>
      <c r="D7" s="58" t="s">
        <v>2</v>
      </c>
      <c r="E7" s="58" t="s">
        <v>14</v>
      </c>
      <c r="F7" s="59" t="s">
        <v>17</v>
      </c>
      <c r="G7" s="59" t="s">
        <v>10</v>
      </c>
      <c r="H7" s="59" t="s">
        <v>26</v>
      </c>
      <c r="I7" s="59" t="s">
        <v>27</v>
      </c>
    </row>
    <row r="8" spans="2:9" ht="26.25" x14ac:dyDescent="0.4">
      <c r="B8" s="1" t="s">
        <v>4</v>
      </c>
      <c r="C8" s="5">
        <v>0.35416666666666669</v>
      </c>
      <c r="D8" s="5">
        <v>0.78125</v>
      </c>
      <c r="E8" s="22">
        <f>IF(D8&gt;C8,D8-C8,D8+1-C8)</f>
        <v>0.42708333333333331</v>
      </c>
      <c r="F8" s="30">
        <f>IF(E8&gt;=$D$2,E8-$D$2,0)</f>
        <v>9.375E-2</v>
      </c>
      <c r="G8" s="31">
        <v>350</v>
      </c>
      <c r="H8" s="54">
        <f>PRODUCT((HOUR(E8)+MINUTE(E8)/60),G8)</f>
        <v>3587.5</v>
      </c>
      <c r="I8" s="50">
        <f>PRODUCT((HOUR(F8)+MINUTE(F8)/60),G8)</f>
        <v>787.5</v>
      </c>
    </row>
    <row r="9" spans="2:9" ht="26.25" x14ac:dyDescent="0.4">
      <c r="B9" s="1" t="s">
        <v>5</v>
      </c>
      <c r="C9" s="5">
        <v>0.3263888888888889</v>
      </c>
      <c r="D9" s="5">
        <v>0.77083333333333337</v>
      </c>
      <c r="E9" s="22">
        <f t="shared" ref="E9:E12" si="0">IF(D9&gt;C9,D9-C9,D9+1-C9)</f>
        <v>0.44444444444444448</v>
      </c>
      <c r="F9" s="30">
        <f t="shared" ref="F9:F12" si="1">IF(E9&gt;=$D$2,E9-$D$2,0)</f>
        <v>0.11111111111111116</v>
      </c>
      <c r="G9" s="31">
        <v>125</v>
      </c>
      <c r="H9" s="54">
        <f t="shared" ref="H9:H12" si="2">PRODUCT((HOUR(E9)+MINUTE(E9)/60),G9)</f>
        <v>1333.3333333333333</v>
      </c>
      <c r="I9" s="60">
        <f t="shared" ref="I9:I12" si="3">PRODUCT((HOUR(F9)+MINUTE(F9)/60),G9)</f>
        <v>333.33333333333331</v>
      </c>
    </row>
    <row r="10" spans="2:9" ht="26.25" x14ac:dyDescent="0.4">
      <c r="B10" s="1" t="s">
        <v>6</v>
      </c>
      <c r="C10" s="5">
        <v>0.39583333333333331</v>
      </c>
      <c r="D10" s="5">
        <v>0.8125</v>
      </c>
      <c r="E10" s="22">
        <f t="shared" si="0"/>
        <v>0.41666666666666669</v>
      </c>
      <c r="F10" s="30">
        <f t="shared" si="1"/>
        <v>8.333333333333337E-2</v>
      </c>
      <c r="G10" s="31">
        <v>234</v>
      </c>
      <c r="H10" s="54">
        <f t="shared" si="2"/>
        <v>2340</v>
      </c>
      <c r="I10" s="50">
        <f t="shared" si="3"/>
        <v>468</v>
      </c>
    </row>
    <row r="11" spans="2:9" ht="26.25" x14ac:dyDescent="0.4">
      <c r="B11" s="1" t="s">
        <v>7</v>
      </c>
      <c r="C11" s="5">
        <v>0.47916666666666669</v>
      </c>
      <c r="D11" s="5">
        <v>0.70833333333333337</v>
      </c>
      <c r="E11" s="22">
        <f t="shared" si="0"/>
        <v>0.22916666666666669</v>
      </c>
      <c r="F11" s="30">
        <f t="shared" si="1"/>
        <v>0</v>
      </c>
      <c r="G11" s="31">
        <v>450</v>
      </c>
      <c r="H11" s="54">
        <f t="shared" si="2"/>
        <v>2475</v>
      </c>
      <c r="I11" s="50">
        <f t="shared" si="3"/>
        <v>0</v>
      </c>
    </row>
    <row r="12" spans="2:9" ht="27" thickBot="1" x14ac:dyDescent="0.45">
      <c r="B12" s="1" t="s">
        <v>8</v>
      </c>
      <c r="C12" s="5">
        <v>0.8125</v>
      </c>
      <c r="D12" s="5">
        <v>0.35416666666666669</v>
      </c>
      <c r="E12" s="22">
        <f t="shared" si="0"/>
        <v>0.54166666666666674</v>
      </c>
      <c r="F12" s="30">
        <f t="shared" si="1"/>
        <v>0.20833333333333343</v>
      </c>
      <c r="G12" s="31">
        <v>125</v>
      </c>
      <c r="H12" s="54">
        <f t="shared" si="2"/>
        <v>1625</v>
      </c>
      <c r="I12" s="50">
        <f t="shared" si="3"/>
        <v>625</v>
      </c>
    </row>
    <row r="13" spans="2:9" ht="45" customHeight="1" thickBot="1" x14ac:dyDescent="0.35">
      <c r="B13" s="26"/>
      <c r="C13" s="27"/>
      <c r="D13" s="27"/>
      <c r="E13" s="32">
        <f>SUM(E8:E12)</f>
        <v>2.0590277777777777</v>
      </c>
      <c r="F13" s="52"/>
      <c r="G13" s="33"/>
      <c r="H13" s="53"/>
      <c r="I13" s="28"/>
    </row>
    <row r="14" spans="2:9" x14ac:dyDescent="0.25">
      <c r="E14" s="25"/>
    </row>
    <row r="16" spans="2:9" x14ac:dyDescent="0.25">
      <c r="G16" t="s">
        <v>16</v>
      </c>
    </row>
    <row r="19" spans="2:12" x14ac:dyDescent="0.25">
      <c r="L19" t="s">
        <v>16</v>
      </c>
    </row>
    <row r="20" spans="2:12" ht="23.25" x14ac:dyDescent="0.35">
      <c r="B20" s="29" t="s">
        <v>13</v>
      </c>
      <c r="C20" s="29" t="s">
        <v>1</v>
      </c>
      <c r="D20" s="29" t="s">
        <v>2</v>
      </c>
      <c r="E20" s="29" t="s">
        <v>14</v>
      </c>
      <c r="F20" s="41" t="s">
        <v>17</v>
      </c>
      <c r="G20" s="41" t="s">
        <v>10</v>
      </c>
      <c r="H20" s="41" t="s">
        <v>18</v>
      </c>
    </row>
    <row r="21" spans="2:12" ht="23.25" x14ac:dyDescent="0.35">
      <c r="B21" s="1" t="s">
        <v>4</v>
      </c>
      <c r="C21" s="36">
        <v>44998.354166666664</v>
      </c>
      <c r="D21" s="36">
        <v>44998.78125</v>
      </c>
      <c r="E21" s="44">
        <f>D21-C21</f>
        <v>0.42708333333575865</v>
      </c>
      <c r="F21" s="31"/>
      <c r="G21" s="10"/>
      <c r="H21" s="54"/>
    </row>
    <row r="22" spans="2:12" ht="23.25" x14ac:dyDescent="0.35">
      <c r="B22" s="1" t="s">
        <v>5</v>
      </c>
      <c r="C22" s="36"/>
      <c r="D22" s="36"/>
      <c r="E22" s="44"/>
      <c r="F22" s="31"/>
      <c r="G22" s="10"/>
      <c r="H22" s="54"/>
    </row>
    <row r="23" spans="2:12" ht="23.25" x14ac:dyDescent="0.35">
      <c r="B23" s="1" t="s">
        <v>6</v>
      </c>
      <c r="C23" s="36"/>
      <c r="D23" s="36"/>
      <c r="E23" s="44"/>
      <c r="F23" s="31"/>
      <c r="G23" s="10"/>
      <c r="H23" s="54"/>
    </row>
    <row r="24" spans="2:12" ht="23.25" x14ac:dyDescent="0.35">
      <c r="B24" s="1" t="s">
        <v>7</v>
      </c>
      <c r="C24" s="36"/>
      <c r="D24" s="36"/>
      <c r="E24" s="44"/>
      <c r="F24" s="31"/>
      <c r="G24" s="10"/>
      <c r="H24" s="54"/>
    </row>
    <row r="25" spans="2:12" ht="24" thickBot="1" x14ac:dyDescent="0.4">
      <c r="B25" s="1" t="s">
        <v>8</v>
      </c>
      <c r="C25" s="36"/>
      <c r="D25" s="36"/>
      <c r="E25" s="44"/>
      <c r="F25" s="31"/>
      <c r="G25" s="10"/>
      <c r="H25" s="54"/>
    </row>
    <row r="26" spans="2:12" ht="32.25" customHeight="1" thickBot="1" x14ac:dyDescent="0.35">
      <c r="B26" s="26"/>
      <c r="C26" s="27"/>
      <c r="D26" s="27"/>
      <c r="E26" s="32"/>
      <c r="F26" s="33"/>
      <c r="G26" s="28"/>
      <c r="H26" s="28"/>
    </row>
    <row r="31" spans="2:12" ht="23.25" x14ac:dyDescent="0.35">
      <c r="B31" s="42" t="s">
        <v>13</v>
      </c>
      <c r="C31" s="55" t="s">
        <v>24</v>
      </c>
      <c r="D31" s="55" t="s">
        <v>1</v>
      </c>
      <c r="E31" s="55" t="s">
        <v>24</v>
      </c>
      <c r="F31" s="55" t="s">
        <v>2</v>
      </c>
      <c r="G31" s="55" t="s">
        <v>25</v>
      </c>
      <c r="H31" s="55" t="s">
        <v>1</v>
      </c>
      <c r="I31" s="55" t="s">
        <v>2</v>
      </c>
      <c r="J31" s="42" t="s">
        <v>17</v>
      </c>
      <c r="K31" s="42" t="s">
        <v>10</v>
      </c>
      <c r="L31" s="42" t="s">
        <v>18</v>
      </c>
    </row>
    <row r="32" spans="2:12" ht="31.5" x14ac:dyDescent="0.5">
      <c r="B32" s="1" t="s">
        <v>4</v>
      </c>
      <c r="C32" s="45">
        <v>44996</v>
      </c>
      <c r="D32" s="46">
        <v>0.33333333333333331</v>
      </c>
      <c r="E32" s="45">
        <v>44996</v>
      </c>
      <c r="F32" s="47"/>
      <c r="G32" s="47">
        <v>0.77083333333333337</v>
      </c>
      <c r="H32" s="48">
        <f>C32+D32</f>
        <v>44996.333333333336</v>
      </c>
      <c r="I32" s="61">
        <f>E32+G32</f>
        <v>44996.770833333336</v>
      </c>
      <c r="J32" s="51"/>
      <c r="K32" s="51"/>
      <c r="L32" s="28"/>
    </row>
    <row r="33" spans="2:12" ht="23.25" x14ac:dyDescent="0.35">
      <c r="B33" s="1" t="s">
        <v>5</v>
      </c>
      <c r="C33" s="37"/>
      <c r="D33" s="37"/>
      <c r="E33" s="37"/>
      <c r="F33" s="31"/>
      <c r="G33" s="10"/>
      <c r="H33" s="48"/>
      <c r="I33" s="49"/>
      <c r="J33" s="28"/>
      <c r="K33" s="28"/>
      <c r="L33" s="28"/>
    </row>
    <row r="34" spans="2:12" ht="23.25" x14ac:dyDescent="0.35">
      <c r="B34" s="1" t="s">
        <v>6</v>
      </c>
      <c r="C34" s="37"/>
      <c r="D34" s="37"/>
      <c r="E34" s="37"/>
      <c r="F34" s="31"/>
      <c r="G34" s="10"/>
      <c r="H34" s="48"/>
      <c r="I34" s="49"/>
      <c r="J34" s="28"/>
      <c r="K34" s="28"/>
      <c r="L34" s="28"/>
    </row>
    <row r="35" spans="2:12" ht="23.25" x14ac:dyDescent="0.35">
      <c r="B35" s="1" t="s">
        <v>7</v>
      </c>
      <c r="C35" s="37"/>
      <c r="D35" s="37"/>
      <c r="E35" s="37"/>
      <c r="F35" s="31"/>
      <c r="G35" s="10"/>
      <c r="H35" s="48"/>
      <c r="I35" s="49"/>
      <c r="J35" s="28"/>
      <c r="K35" s="28"/>
      <c r="L35" s="28"/>
    </row>
    <row r="36" spans="2:12" ht="23.25" x14ac:dyDescent="0.35">
      <c r="B36" s="1" t="s">
        <v>8</v>
      </c>
      <c r="C36" s="37"/>
      <c r="D36" s="37"/>
      <c r="E36" s="37"/>
      <c r="F36" s="31"/>
      <c r="G36" s="10"/>
      <c r="H36" s="48"/>
      <c r="I36" s="49"/>
      <c r="J36" s="28"/>
      <c r="K36" s="28"/>
      <c r="L36" s="28"/>
    </row>
    <row r="37" spans="2:12" ht="18.75" x14ac:dyDescent="0.3">
      <c r="B37" s="38"/>
      <c r="C37" s="38"/>
      <c r="D37" s="38"/>
      <c r="E37" s="39"/>
      <c r="F37" s="33"/>
      <c r="G37" s="28"/>
      <c r="H37" s="49"/>
      <c r="I37" s="49"/>
      <c r="J37" s="28"/>
      <c r="K37" s="28"/>
      <c r="L37" s="28"/>
    </row>
  </sheetData>
  <mergeCells count="3">
    <mergeCell ref="B13:D13"/>
    <mergeCell ref="B26:D26"/>
    <mergeCell ref="B37:D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44A1-E5CF-405D-A067-5893F8499030}">
  <dimension ref="D3:F16"/>
  <sheetViews>
    <sheetView topLeftCell="A2" workbookViewId="0">
      <selection activeCell="E7" sqref="E7"/>
    </sheetView>
  </sheetViews>
  <sheetFormatPr defaultRowHeight="15" x14ac:dyDescent="0.25"/>
  <cols>
    <col min="4" max="4" width="22.140625" bestFit="1" customWidth="1"/>
    <col min="5" max="5" width="21.5703125" bestFit="1" customWidth="1"/>
    <col min="6" max="6" width="22.7109375" bestFit="1" customWidth="1"/>
  </cols>
  <sheetData>
    <row r="3" spans="4:6" ht="28.5" x14ac:dyDescent="0.45">
      <c r="D3" s="34" t="s">
        <v>22</v>
      </c>
      <c r="E3" s="34" t="s">
        <v>23</v>
      </c>
      <c r="F3" s="34" t="s">
        <v>10</v>
      </c>
    </row>
    <row r="4" spans="4:6" ht="21" x14ac:dyDescent="0.35">
      <c r="D4" s="35">
        <v>14210</v>
      </c>
      <c r="E4" s="43">
        <f>D4*12/365</f>
        <v>467.17808219178085</v>
      </c>
      <c r="F4" s="43">
        <f>E4/8</f>
        <v>58.397260273972606</v>
      </c>
    </row>
    <row r="5" spans="4:6" ht="21" x14ac:dyDescent="0.35">
      <c r="D5" s="35">
        <v>18288</v>
      </c>
      <c r="E5" s="43">
        <f t="shared" ref="E5:E16" si="0">D5*12/365</f>
        <v>601.24931506849316</v>
      </c>
      <c r="F5" s="43">
        <f t="shared" ref="F5:F16" si="1">E5/8</f>
        <v>75.156164383561645</v>
      </c>
    </row>
    <row r="6" spans="4:6" ht="21" x14ac:dyDescent="0.35">
      <c r="D6" s="35">
        <v>18867</v>
      </c>
      <c r="E6" s="43">
        <f t="shared" si="0"/>
        <v>620.28493150684926</v>
      </c>
      <c r="F6" s="43">
        <f t="shared" si="1"/>
        <v>77.535616438356158</v>
      </c>
    </row>
    <row r="7" spans="4:6" ht="21" x14ac:dyDescent="0.35">
      <c r="D7" s="35">
        <v>20492</v>
      </c>
      <c r="E7" s="43">
        <f t="shared" si="0"/>
        <v>673.70958904109591</v>
      </c>
      <c r="F7" s="43">
        <f t="shared" si="1"/>
        <v>84.213698630136989</v>
      </c>
    </row>
    <row r="8" spans="4:6" ht="21" x14ac:dyDescent="0.35">
      <c r="D8" s="35">
        <v>17498</v>
      </c>
      <c r="E8" s="43">
        <f t="shared" si="0"/>
        <v>575.27671232876708</v>
      </c>
      <c r="F8" s="43">
        <f t="shared" si="1"/>
        <v>71.909589041095884</v>
      </c>
    </row>
    <row r="9" spans="4:6" ht="21" x14ac:dyDescent="0.35">
      <c r="D9" s="35">
        <v>17436</v>
      </c>
      <c r="E9" s="43">
        <f t="shared" si="0"/>
        <v>573.23835616438362</v>
      </c>
      <c r="F9" s="43">
        <f t="shared" si="1"/>
        <v>71.654794520547952</v>
      </c>
    </row>
    <row r="10" spans="4:6" ht="21" x14ac:dyDescent="0.35">
      <c r="D10" s="35">
        <v>23655</v>
      </c>
      <c r="E10" s="43">
        <f t="shared" si="0"/>
        <v>777.69863013698625</v>
      </c>
      <c r="F10" s="43">
        <f t="shared" si="1"/>
        <v>97.212328767123282</v>
      </c>
    </row>
    <row r="11" spans="4:6" ht="21" x14ac:dyDescent="0.35">
      <c r="D11" s="35">
        <v>22229</v>
      </c>
      <c r="E11" s="43">
        <f t="shared" si="0"/>
        <v>730.81643835616444</v>
      </c>
      <c r="F11" s="43">
        <f t="shared" si="1"/>
        <v>91.352054794520555</v>
      </c>
    </row>
    <row r="12" spans="4:6" ht="21" x14ac:dyDescent="0.35">
      <c r="D12" s="35">
        <v>18010</v>
      </c>
      <c r="E12" s="43">
        <f t="shared" si="0"/>
        <v>592.10958904109589</v>
      </c>
      <c r="F12" s="43">
        <f t="shared" si="1"/>
        <v>74.013698630136986</v>
      </c>
    </row>
    <row r="13" spans="4:6" ht="21" x14ac:dyDescent="0.35">
      <c r="D13" s="35">
        <v>20193</v>
      </c>
      <c r="E13" s="43">
        <f t="shared" si="0"/>
        <v>663.87945205479457</v>
      </c>
      <c r="F13" s="43">
        <f t="shared" si="1"/>
        <v>82.984931506849321</v>
      </c>
    </row>
    <row r="14" spans="4:6" ht="21" x14ac:dyDescent="0.35">
      <c r="D14" s="35">
        <v>14331</v>
      </c>
      <c r="E14" s="43">
        <f t="shared" si="0"/>
        <v>471.15616438356165</v>
      </c>
      <c r="F14" s="43">
        <f t="shared" si="1"/>
        <v>58.894520547945206</v>
      </c>
    </row>
    <row r="15" spans="4:6" ht="21" x14ac:dyDescent="0.35">
      <c r="D15" s="35">
        <v>14877</v>
      </c>
      <c r="E15" s="43">
        <f t="shared" si="0"/>
        <v>489.10684931506847</v>
      </c>
      <c r="F15" s="43">
        <f t="shared" si="1"/>
        <v>61.138356164383559</v>
      </c>
    </row>
    <row r="16" spans="4:6" ht="21" x14ac:dyDescent="0.35">
      <c r="D16" s="35">
        <v>23316</v>
      </c>
      <c r="E16" s="43">
        <f t="shared" si="0"/>
        <v>766.55342465753426</v>
      </c>
      <c r="F16" s="43">
        <f t="shared" si="1"/>
        <v>95.819178082191783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643F-C78E-4460-A34A-0FF0F2CE4276}">
  <dimension ref="E4:M17"/>
  <sheetViews>
    <sheetView topLeftCell="E1" workbookViewId="0">
      <selection activeCell="L4" sqref="L4"/>
    </sheetView>
  </sheetViews>
  <sheetFormatPr defaultRowHeight="15" x14ac:dyDescent="0.25"/>
  <cols>
    <col min="5" max="5" width="16.140625" customWidth="1"/>
    <col min="6" max="6" width="15.7109375" customWidth="1"/>
    <col min="7" max="7" width="15.85546875" bestFit="1" customWidth="1"/>
    <col min="8" max="8" width="18.7109375" customWidth="1"/>
    <col min="9" max="9" width="18.85546875" bestFit="1" customWidth="1"/>
    <col min="10" max="10" width="21.28515625" bestFit="1" customWidth="1"/>
    <col min="11" max="11" width="15.42578125" bestFit="1" customWidth="1"/>
    <col min="12" max="12" width="14" bestFit="1" customWidth="1"/>
    <col min="13" max="13" width="26.140625" bestFit="1" customWidth="1"/>
  </cols>
  <sheetData>
    <row r="4" spans="5:13" ht="23.25" x14ac:dyDescent="0.35">
      <c r="E4" s="2" t="s">
        <v>0</v>
      </c>
      <c r="F4" s="2" t="s">
        <v>1</v>
      </c>
      <c r="G4" s="2" t="s">
        <v>2</v>
      </c>
      <c r="H4" s="2" t="s">
        <v>3</v>
      </c>
      <c r="I4" s="8" t="s">
        <v>10</v>
      </c>
      <c r="J4" s="8" t="s">
        <v>11</v>
      </c>
      <c r="K4" s="8" t="s">
        <v>12</v>
      </c>
      <c r="L4" s="4">
        <v>0.33333333333333331</v>
      </c>
      <c r="M4" s="9"/>
    </row>
    <row r="5" spans="5:13" ht="23.25" x14ac:dyDescent="0.35">
      <c r="E5" s="1" t="s">
        <v>4</v>
      </c>
      <c r="F5" s="5">
        <v>0.3923611111111111</v>
      </c>
      <c r="G5" s="5">
        <v>0.75</v>
      </c>
      <c r="H5" s="3">
        <f>G5-F5</f>
        <v>0.3576388888888889</v>
      </c>
      <c r="I5" s="10">
        <v>235</v>
      </c>
      <c r="J5" s="11">
        <f>PRODUCT((HOUR(H5)+(MINUTE(H5)/60)),I5)</f>
        <v>2017.0833333333335</v>
      </c>
      <c r="K5" s="6"/>
      <c r="L5" s="4">
        <f>H5-L4</f>
        <v>2.430555555555558E-2</v>
      </c>
      <c r="M5" s="9">
        <f>PRODUCT((HOUR(L5)+MINUTE(L5)),I5)</f>
        <v>8225</v>
      </c>
    </row>
    <row r="6" spans="5:13" ht="23.25" x14ac:dyDescent="0.35">
      <c r="E6" s="1" t="s">
        <v>5</v>
      </c>
      <c r="F6" s="5">
        <v>0.375</v>
      </c>
      <c r="G6" s="5">
        <v>0.25</v>
      </c>
      <c r="H6" s="3">
        <f>IF(G6&gt;F6,G6-F6,G6+1-F6)</f>
        <v>0.875</v>
      </c>
      <c r="I6" s="10">
        <v>123</v>
      </c>
      <c r="J6" s="11"/>
      <c r="L6" s="7" t="str">
        <f>IF(H7&gt;$L$4,H7-L4,"No OverTime")</f>
        <v>No OverTime</v>
      </c>
      <c r="M6" s="9"/>
    </row>
    <row r="7" spans="5:13" ht="23.25" x14ac:dyDescent="0.35">
      <c r="E7" s="1" t="s">
        <v>6</v>
      </c>
      <c r="F7" s="5"/>
      <c r="G7" s="5"/>
      <c r="H7" s="3">
        <v>0.33333333333333331</v>
      </c>
      <c r="I7" s="10"/>
      <c r="J7" s="11"/>
      <c r="M7" s="9">
        <f>PRODUCT((HOUR(L5)+MINUTE(L5)/60))*I5</f>
        <v>137.08333333333334</v>
      </c>
    </row>
    <row r="8" spans="5:13" ht="23.25" x14ac:dyDescent="0.35">
      <c r="E8" s="1" t="s">
        <v>7</v>
      </c>
      <c r="F8" s="5"/>
      <c r="G8" s="5"/>
      <c r="H8" s="3"/>
      <c r="I8" s="10"/>
      <c r="J8" s="11"/>
    </row>
    <row r="9" spans="5:13" ht="23.25" x14ac:dyDescent="0.35">
      <c r="E9" s="1" t="s">
        <v>8</v>
      </c>
      <c r="F9" s="5"/>
      <c r="G9" s="5"/>
      <c r="H9" s="3"/>
      <c r="I9" s="10"/>
      <c r="J9" s="11"/>
      <c r="M9" s="10"/>
    </row>
    <row r="10" spans="5:13" ht="23.25" x14ac:dyDescent="0.35">
      <c r="E10" s="1" t="s">
        <v>9</v>
      </c>
      <c r="F10" s="5"/>
      <c r="G10" s="5"/>
      <c r="H10" s="3"/>
      <c r="I10" s="10"/>
      <c r="J10" s="11"/>
    </row>
    <row r="11" spans="5:13" ht="45.75" customHeight="1" x14ac:dyDescent="0.35">
      <c r="E11" s="26"/>
      <c r="F11" s="27"/>
      <c r="G11" s="27"/>
      <c r="H11" s="18"/>
      <c r="I11" s="19"/>
      <c r="J11" s="11"/>
    </row>
    <row r="12" spans="5:13" ht="23.25" x14ac:dyDescent="0.35">
      <c r="E12" s="13"/>
      <c r="F12" s="14"/>
      <c r="G12" s="14"/>
      <c r="H12" s="15"/>
      <c r="I12" s="16"/>
      <c r="J12" s="17"/>
    </row>
    <row r="13" spans="5:13" ht="23.25" x14ac:dyDescent="0.35">
      <c r="E13" s="13"/>
      <c r="F13" s="14"/>
      <c r="G13" s="14"/>
      <c r="H13" s="15"/>
      <c r="I13" s="16"/>
      <c r="J13" s="17"/>
    </row>
    <row r="14" spans="5:13" ht="23.25" x14ac:dyDescent="0.35">
      <c r="E14" s="13"/>
      <c r="F14" s="14"/>
      <c r="G14" s="14"/>
      <c r="H14" s="15"/>
      <c r="I14" s="16"/>
      <c r="J14" s="17"/>
      <c r="K14" s="12"/>
    </row>
    <row r="15" spans="5:13" ht="23.25" x14ac:dyDescent="0.35">
      <c r="E15" s="13"/>
      <c r="F15" s="14"/>
      <c r="G15" s="14"/>
      <c r="H15" s="15"/>
      <c r="I15" s="16"/>
      <c r="J15" s="17"/>
    </row>
    <row r="16" spans="5:13" ht="23.25" x14ac:dyDescent="0.35">
      <c r="E16" s="13"/>
      <c r="F16" s="14"/>
      <c r="G16" s="14"/>
      <c r="H16" s="15"/>
      <c r="I16" s="16"/>
      <c r="J16" s="17"/>
    </row>
    <row r="17" spans="5:10" ht="23.25" x14ac:dyDescent="0.35">
      <c r="E17" s="13"/>
      <c r="F17" s="14"/>
      <c r="G17" s="14"/>
      <c r="H17" s="15"/>
      <c r="I17" s="16"/>
      <c r="J17" s="17"/>
    </row>
  </sheetData>
  <mergeCells count="1">
    <mergeCell ref="E11:G11"/>
  </mergeCells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0088-15A6-41C0-B75D-04CE2093C6E0}">
  <dimension ref="A1:F8"/>
  <sheetViews>
    <sheetView workbookViewId="0">
      <selection activeCell="B4" sqref="B4"/>
    </sheetView>
  </sheetViews>
  <sheetFormatPr defaultRowHeight="15" x14ac:dyDescent="0.25"/>
  <cols>
    <col min="1" max="1" width="15.85546875" bestFit="1" customWidth="1"/>
    <col min="2" max="2" width="17.7109375" customWidth="1"/>
    <col min="3" max="3" width="15.7109375" customWidth="1"/>
    <col min="4" max="4" width="18.85546875" bestFit="1" customWidth="1"/>
  </cols>
  <sheetData>
    <row r="1" spans="1:6" ht="23.25" x14ac:dyDescent="0.35">
      <c r="A1" s="2" t="s">
        <v>13</v>
      </c>
      <c r="B1" s="2" t="s">
        <v>1</v>
      </c>
      <c r="C1" s="2" t="s">
        <v>2</v>
      </c>
      <c r="D1" s="2" t="s">
        <v>14</v>
      </c>
      <c r="F1" s="23" t="s">
        <v>15</v>
      </c>
    </row>
    <row r="2" spans="1:6" ht="18.75" x14ac:dyDescent="0.3">
      <c r="A2" s="1" t="s">
        <v>4</v>
      </c>
      <c r="B2" s="24">
        <v>0.39583333333333331</v>
      </c>
      <c r="C2" s="24">
        <v>0.77083333333333337</v>
      </c>
      <c r="D2" s="3"/>
    </row>
    <row r="3" spans="1:6" ht="18.75" x14ac:dyDescent="0.3">
      <c r="A3" s="1" t="s">
        <v>5</v>
      </c>
      <c r="B3" s="24"/>
      <c r="C3" s="24"/>
      <c r="D3" s="3"/>
    </row>
    <row r="4" spans="1:6" ht="18.75" x14ac:dyDescent="0.3">
      <c r="A4" s="1" t="s">
        <v>6</v>
      </c>
      <c r="B4" s="24"/>
      <c r="C4" s="24"/>
      <c r="D4" s="3"/>
    </row>
    <row r="5" spans="1:6" ht="18.75" x14ac:dyDescent="0.3">
      <c r="A5" s="1" t="s">
        <v>7</v>
      </c>
      <c r="B5" s="24"/>
      <c r="C5" s="24"/>
      <c r="D5" s="3"/>
    </row>
    <row r="6" spans="1:6" ht="18.75" x14ac:dyDescent="0.3">
      <c r="A6" s="1" t="s">
        <v>8</v>
      </c>
      <c r="B6" s="24"/>
      <c r="C6" s="24"/>
      <c r="D6" s="3"/>
    </row>
    <row r="7" spans="1:6" ht="19.5" thickBot="1" x14ac:dyDescent="0.35">
      <c r="A7" s="1" t="s">
        <v>9</v>
      </c>
      <c r="B7" s="24"/>
      <c r="C7" s="24"/>
      <c r="D7" s="20"/>
    </row>
    <row r="8" spans="1:6" ht="45" customHeight="1" thickBot="1" x14ac:dyDescent="0.35">
      <c r="A8" s="26"/>
      <c r="B8" s="27"/>
      <c r="C8" s="27"/>
      <c r="D8" s="21"/>
    </row>
  </sheetData>
  <mergeCells count="1">
    <mergeCell ref="A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</vt:lpstr>
      <vt:lpstr>3</vt:lpstr>
      <vt:lpstr>Sheet1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2023-11-15T07:38:56Z</dcterms:created>
  <dcterms:modified xsi:type="dcterms:W3CDTF">2023-11-18T20:44:44Z</dcterms:modified>
</cp:coreProperties>
</file>