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806AB83E-8BB1-4CAF-A0AC-B6EBB95654D4}" xr6:coauthVersionLast="47" xr6:coauthVersionMax="47" xr10:uidLastSave="{00000000-0000-0000-0000-000000000000}"/>
  <bookViews>
    <workbookView minimized="1" xWindow="15" yWindow="630" windowWidth="20475" windowHeight="10890" xr2:uid="{E7C5F3DE-04FF-4399-8274-9E3E320B373D}"/>
  </bookViews>
  <sheets>
    <sheet name="D4" sheetId="5" r:id="rId1"/>
    <sheet name="D3" sheetId="4" r:id="rId2"/>
    <sheet name="D1_" sheetId="3" r:id="rId3"/>
    <sheet name="D2" sheetId="2" r:id="rId4"/>
    <sheet name="Sheet1" sheetId="1" r:id="rId5"/>
    <sheet name="Sheet7" sheetId="7" r:id="rId6"/>
    <sheet name="Sheet2" sheetId="8" r:id="rId7"/>
  </sheets>
  <externalReferences>
    <externalReference r:id="rId8"/>
  </externalReferences>
  <definedNames>
    <definedName name="Calendar_Year">'[1]Calendar View'!$C$3</definedName>
    <definedName name="CALENDER_YEAR">#REF!</definedName>
    <definedName name="ColumnTitle3">[1]!Employees[[#Headers],[Employee names]]</definedName>
    <definedName name="ColumnTitle4">[1]!LeaveTypes[[#Headers],[List of leave types]]</definedName>
    <definedName name="ColumnTitle5">[1]!CompanyHolidays[[#Headers],[Company holidays]]</definedName>
    <definedName name="lstEDates">[1]!LeaveTracker[End date]</definedName>
    <definedName name="lstEmployees">[1]!Employees[Employee names]</definedName>
    <definedName name="lstEmpNames">[1]!LeaveTracker[Employee name]</definedName>
    <definedName name="lstHolidays">[1]!CompanyHolidays[Company holidays]</definedName>
    <definedName name="lstHolidayTypes">[1]!LeaveTypes[List of leave types]</definedName>
    <definedName name="lstHTypes">[1]!LeaveTracker[Type of leave]</definedName>
    <definedName name="lstSdates">[1]!LeaveTracker[Start date]</definedName>
    <definedName name="Title1">[1]!AttendanceRecord[[#Headers],[Weekday/Month]]</definedName>
    <definedName name="Title2">[1]!LeaveTracker[[#Headers],[Employee name]]</definedName>
    <definedName name="valSelEmployee">'[1]Calendar View'!$C$2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I6" i="2"/>
  <c r="E8" i="2"/>
  <c r="E6" i="2"/>
  <c r="D3" i="2"/>
  <c r="K5" i="4"/>
  <c r="K6" i="4"/>
  <c r="K7" i="4"/>
  <c r="K8" i="4"/>
  <c r="K9" i="4"/>
  <c r="K10" i="4"/>
  <c r="K11" i="4"/>
  <c r="K12" i="4"/>
  <c r="K13" i="4"/>
  <c r="K14" i="4"/>
  <c r="K4" i="4"/>
  <c r="J5" i="4"/>
  <c r="J6" i="4"/>
  <c r="J7" i="4"/>
  <c r="J8" i="4"/>
  <c r="J9" i="4"/>
  <c r="J10" i="4"/>
  <c r="J11" i="4"/>
  <c r="J12" i="4"/>
  <c r="J13" i="4"/>
  <c r="J14" i="4"/>
  <c r="J4" i="4"/>
  <c r="I5" i="4"/>
  <c r="I6" i="4"/>
  <c r="I7" i="4"/>
  <c r="I8" i="4"/>
  <c r="I9" i="4"/>
  <c r="I10" i="4"/>
  <c r="I11" i="4"/>
  <c r="I12" i="4"/>
  <c r="I13" i="4"/>
  <c r="I14" i="4"/>
  <c r="I4" i="4"/>
  <c r="H5" i="4"/>
  <c r="H6" i="4"/>
  <c r="H7" i="4"/>
  <c r="H8" i="4"/>
  <c r="H9" i="4"/>
  <c r="H10" i="4"/>
  <c r="H11" i="4"/>
  <c r="H12" i="4"/>
  <c r="H13" i="4"/>
  <c r="H14" i="4"/>
  <c r="H4" i="4"/>
  <c r="G5" i="4"/>
  <c r="G6" i="4"/>
  <c r="G7" i="4"/>
  <c r="G8" i="4"/>
  <c r="G9" i="4"/>
  <c r="G10" i="4"/>
  <c r="G11" i="4"/>
  <c r="G12" i="4"/>
  <c r="G13" i="4"/>
  <c r="G14" i="4"/>
  <c r="G4" i="4"/>
  <c r="D5" i="4"/>
  <c r="E5" i="4"/>
  <c r="F5" i="4"/>
  <c r="D6" i="4"/>
  <c r="E6" i="4"/>
  <c r="F6" i="4"/>
  <c r="D7" i="4"/>
  <c r="E7" i="4"/>
  <c r="F7" i="4"/>
  <c r="D8" i="4"/>
  <c r="E8" i="4"/>
  <c r="F8" i="4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F4" i="4"/>
  <c r="E4" i="4"/>
  <c r="D4" i="4"/>
  <c r="C5" i="4"/>
  <c r="C6" i="4"/>
  <c r="C7" i="4"/>
  <c r="C8" i="4"/>
  <c r="C9" i="4"/>
  <c r="C10" i="4"/>
  <c r="C11" i="4"/>
  <c r="C12" i="4"/>
  <c r="C13" i="4"/>
  <c r="C14" i="4"/>
  <c r="C4" i="4"/>
  <c r="F4" i="8"/>
  <c r="F5" i="8"/>
  <c r="F6" i="8"/>
  <c r="F7" i="8"/>
  <c r="F8" i="8"/>
  <c r="F9" i="8"/>
  <c r="F10" i="8"/>
  <c r="F11" i="8"/>
  <c r="F12" i="8"/>
  <c r="F13" i="8"/>
  <c r="F14" i="8"/>
  <c r="F15" i="8"/>
  <c r="F3" i="8"/>
  <c r="C11" i="7"/>
  <c r="C10" i="7"/>
  <c r="C9" i="7"/>
  <c r="C8" i="7"/>
  <c r="C7" i="7"/>
  <c r="C6" i="7"/>
  <c r="I7" i="5" l="1"/>
  <c r="I8" i="5"/>
  <c r="E5" i="5"/>
  <c r="I10" i="5"/>
  <c r="I6" i="5"/>
  <c r="I4" i="5"/>
  <c r="I9" i="5"/>
  <c r="I5" i="5"/>
  <c r="E10" i="5"/>
  <c r="E8" i="5"/>
  <c r="E4" i="5"/>
  <c r="E7" i="5"/>
  <c r="E6" i="5"/>
  <c r="E9" i="5"/>
</calcChain>
</file>

<file path=xl/sharedStrings.xml><?xml version="1.0" encoding="utf-8"?>
<sst xmlns="http://schemas.openxmlformats.org/spreadsheetml/2006/main" count="88" uniqueCount="68">
  <si>
    <t>List Of Employee</t>
  </si>
  <si>
    <t>Employee Name</t>
  </si>
  <si>
    <t>Deepak Kr.</t>
  </si>
  <si>
    <t>Reena Singh</t>
  </si>
  <si>
    <t>Ritu Beri</t>
  </si>
  <si>
    <t>David</t>
  </si>
  <si>
    <t>George</t>
  </si>
  <si>
    <t>Ken Geon</t>
  </si>
  <si>
    <t>Date &amp; Time</t>
  </si>
  <si>
    <t>Date</t>
  </si>
  <si>
    <t>C. Date&amp;Time</t>
  </si>
  <si>
    <t>Current Date</t>
  </si>
  <si>
    <t>MM-DD-YYYY</t>
  </si>
  <si>
    <t>DD-MM-YYYY</t>
  </si>
  <si>
    <t xml:space="preserve">Function </t>
  </si>
  <si>
    <t>Custome Date</t>
  </si>
  <si>
    <t>Sohan</t>
  </si>
  <si>
    <t>Sunil</t>
  </si>
  <si>
    <t>Rakesh</t>
  </si>
  <si>
    <t>Amit</t>
  </si>
  <si>
    <t>EmpName</t>
  </si>
  <si>
    <t>DOB</t>
  </si>
  <si>
    <t>Name</t>
  </si>
  <si>
    <t>Change Date Format</t>
  </si>
  <si>
    <t>WEEKDAY</t>
  </si>
  <si>
    <t>EOMONTH</t>
  </si>
  <si>
    <t>TEXT(DATE,"MMM")</t>
  </si>
  <si>
    <t>TEXT(DATE,"DDD")</t>
  </si>
  <si>
    <t>Date Format</t>
  </si>
  <si>
    <t>Year</t>
  </si>
  <si>
    <t>Month</t>
  </si>
  <si>
    <t>Day</t>
  </si>
  <si>
    <t>Text Formate</t>
  </si>
  <si>
    <t>Date to Text Format</t>
  </si>
  <si>
    <t>pro-xyz7</t>
  </si>
  <si>
    <t>pro-xyz6</t>
  </si>
  <si>
    <t>pro-xyz5</t>
  </si>
  <si>
    <t>pro-xyz4</t>
  </si>
  <si>
    <t>pro-xyz3</t>
  </si>
  <si>
    <t>pro-xyz2</t>
  </si>
  <si>
    <t>pro-xyz1</t>
  </si>
  <si>
    <t>Working Days</t>
  </si>
  <si>
    <t>Project Completed</t>
  </si>
  <si>
    <t>Starting Date</t>
  </si>
  <si>
    <t>Project Name</t>
  </si>
  <si>
    <t>NETWORKS(),NETWORKS.INTL()</t>
  </si>
  <si>
    <t>TODAY()</t>
  </si>
  <si>
    <t>NOW()</t>
  </si>
  <si>
    <t>CTRL+;</t>
  </si>
  <si>
    <t>CTRL+; CTRL+SHIFT+;</t>
  </si>
  <si>
    <t>WORKDAY(),WORKDAY.INTL()</t>
  </si>
  <si>
    <t>Company holidays</t>
  </si>
  <si>
    <t>Description</t>
  </si>
  <si>
    <t>New Year's Day</t>
  </si>
  <si>
    <t>Independence Day</t>
  </si>
  <si>
    <t>Diwali</t>
  </si>
  <si>
    <t>Thanksgiving</t>
  </si>
  <si>
    <t>Christmas</t>
  </si>
  <si>
    <t>Item</t>
  </si>
  <si>
    <t>Laptop</t>
  </si>
  <si>
    <t>Computer</t>
  </si>
  <si>
    <t>Macbook</t>
  </si>
  <si>
    <t>Ipad</t>
  </si>
  <si>
    <t>Qty Sold</t>
  </si>
  <si>
    <t>-</t>
  </si>
  <si>
    <t>Sales Amount</t>
  </si>
  <si>
    <t>Price/Unit</t>
  </si>
  <si>
    <t>Error Handling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</si>
</sst>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4"/>
      <color rgb="FFFFFF00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22"/>
      <color theme="1"/>
      <name val="Calibri Light"/>
      <family val="1"/>
      <scheme val="major"/>
    </font>
    <font>
      <b/>
      <sz val="22"/>
      <color rgb="FFFFFF00"/>
      <name val="Calibri Light"/>
      <family val="2"/>
      <scheme val="major"/>
    </font>
    <font>
      <sz val="11"/>
      <color rgb="FF0D0D0D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>
      <alignment horizontal="left" vertical="center" wrapText="1" indent="1"/>
    </xf>
    <xf numFmtId="0" fontId="1" fillId="0" borderId="0">
      <alignment vertical="center"/>
    </xf>
    <xf numFmtId="164" fontId="1" fillId="0" borderId="0" applyFont="0" applyFill="0" applyBorder="0">
      <alignment horizontal="center" vertical="center"/>
    </xf>
    <xf numFmtId="0" fontId="21" fillId="0" borderId="0">
      <alignment horizontal="left" vertical="center" indent="1"/>
    </xf>
    <xf numFmtId="14" fontId="1" fillId="0" borderId="0">
      <alignment horizontal="left" vertical="center" indent="1"/>
    </xf>
  </cellStyleXfs>
  <cellXfs count="51">
    <xf numFmtId="0" fontId="0" fillId="0" borderId="0" xfId="0"/>
    <xf numFmtId="0" fontId="7" fillId="0" borderId="0" xfId="0" applyFont="1"/>
    <xf numFmtId="0" fontId="9" fillId="0" borderId="0" xfId="0" applyFont="1"/>
    <xf numFmtId="0" fontId="10" fillId="2" borderId="1" xfId="2" applyFont="1" applyFill="1" applyBorder="1">
      <alignment horizontal="left" vertical="center" wrapText="1" indent="1"/>
    </xf>
    <xf numFmtId="0" fontId="10" fillId="0" borderId="1" xfId="2" applyFont="1" applyBorder="1">
      <alignment horizontal="left" vertical="center" wrapText="1" indent="1"/>
    </xf>
    <xf numFmtId="0" fontId="1" fillId="0" borderId="0" xfId="3">
      <alignment vertical="center"/>
    </xf>
    <xf numFmtId="22" fontId="1" fillId="0" borderId="0" xfId="3" applyNumberFormat="1">
      <alignment vertical="center"/>
    </xf>
    <xf numFmtId="0" fontId="11" fillId="3" borderId="2" xfId="3" applyFont="1" applyFill="1" applyBorder="1">
      <alignment vertical="center"/>
    </xf>
    <xf numFmtId="0" fontId="12" fillId="0" borderId="2" xfId="3" applyFont="1" applyBorder="1">
      <alignment vertical="center"/>
    </xf>
    <xf numFmtId="14" fontId="1" fillId="0" borderId="0" xfId="3" applyNumberFormat="1">
      <alignment vertical="center"/>
    </xf>
    <xf numFmtId="0" fontId="1" fillId="0" borderId="0" xfId="3" applyAlignment="1">
      <alignment horizontal="center" vertical="center"/>
    </xf>
    <xf numFmtId="14" fontId="1" fillId="0" borderId="0" xfId="3" applyNumberFormat="1" applyAlignment="1">
      <alignment horizontal="center" vertical="center"/>
    </xf>
    <xf numFmtId="0" fontId="13" fillId="0" borderId="0" xfId="3" applyFont="1">
      <alignment vertical="center"/>
    </xf>
    <xf numFmtId="0" fontId="4" fillId="4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3" fillId="0" borderId="0" xfId="3" applyFont="1">
      <alignment vertical="center"/>
    </xf>
    <xf numFmtId="0" fontId="1" fillId="0" borderId="2" xfId="3" applyBorder="1">
      <alignment vertical="center"/>
    </xf>
    <xf numFmtId="0" fontId="14" fillId="3" borderId="0" xfId="3" applyFont="1" applyFill="1">
      <alignment vertical="center"/>
    </xf>
    <xf numFmtId="0" fontId="13" fillId="3" borderId="2" xfId="3" applyFont="1" applyFill="1" applyBorder="1">
      <alignment vertical="center"/>
    </xf>
    <xf numFmtId="14" fontId="15" fillId="0" borderId="2" xfId="3" applyNumberFormat="1" applyFont="1" applyBorder="1">
      <alignment vertical="center"/>
    </xf>
    <xf numFmtId="0" fontId="15" fillId="0" borderId="2" xfId="3" applyFont="1" applyBorder="1">
      <alignment vertical="center"/>
    </xf>
    <xf numFmtId="0" fontId="6" fillId="4" borderId="0" xfId="3" applyFont="1" applyFill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12" fillId="4" borderId="2" xfId="3" applyFont="1" applyFill="1" applyBorder="1">
      <alignment vertical="center"/>
    </xf>
    <xf numFmtId="0" fontId="17" fillId="3" borderId="0" xfId="3" applyFont="1" applyFill="1" applyAlignment="1">
      <alignment horizontal="center" vertical="center"/>
    </xf>
    <xf numFmtId="14" fontId="5" fillId="0" borderId="0" xfId="3" applyNumberFormat="1" applyFont="1" applyAlignment="1">
      <alignment horizontal="center" vertical="center"/>
    </xf>
    <xf numFmtId="0" fontId="5" fillId="0" borderId="0" xfId="3" applyFont="1">
      <alignment vertical="center"/>
    </xf>
    <xf numFmtId="14" fontId="15" fillId="0" borderId="0" xfId="3" applyNumberFormat="1" applyFont="1">
      <alignment vertical="center"/>
    </xf>
    <xf numFmtId="0" fontId="5" fillId="0" borderId="0" xfId="3" applyFont="1" applyAlignment="1">
      <alignment horizontal="center" vertical="center"/>
    </xf>
    <xf numFmtId="0" fontId="5" fillId="0" borderId="2" xfId="3" applyFont="1" applyBorder="1">
      <alignment vertical="center"/>
    </xf>
    <xf numFmtId="14" fontId="5" fillId="0" borderId="2" xfId="3" applyNumberFormat="1" applyFont="1" applyBorder="1" applyAlignment="1">
      <alignment horizontal="center" vertical="center"/>
    </xf>
    <xf numFmtId="14" fontId="18" fillId="0" borderId="2" xfId="3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5" applyFont="1">
      <alignment horizontal="left" vertical="center" indent="1"/>
    </xf>
    <xf numFmtId="14" fontId="8" fillId="0" borderId="0" xfId="6" applyFont="1">
      <alignment horizontal="left" vertical="center" indent="1"/>
    </xf>
    <xf numFmtId="0" fontId="8" fillId="0" borderId="0" xfId="2" applyFont="1">
      <alignment horizontal="left" vertical="center" wrapText="1" indent="1"/>
    </xf>
    <xf numFmtId="0" fontId="24" fillId="0" borderId="0" xfId="0" applyFont="1"/>
    <xf numFmtId="0" fontId="25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indent="1"/>
    </xf>
    <xf numFmtId="0" fontId="12" fillId="0" borderId="4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27" fillId="6" borderId="4" xfId="0" applyFont="1" applyFill="1" applyBorder="1" applyAlignment="1">
      <alignment horizontal="center" vertical="center" wrapText="1"/>
    </xf>
    <xf numFmtId="0" fontId="6" fillId="6" borderId="2" xfId="3" applyFont="1" applyFill="1" applyBorder="1">
      <alignment vertical="center"/>
    </xf>
    <xf numFmtId="0" fontId="20" fillId="5" borderId="2" xfId="3" applyFont="1" applyFill="1" applyBorder="1" applyAlignment="1">
      <alignment horizontal="center" vertical="center"/>
    </xf>
    <xf numFmtId="0" fontId="19" fillId="3" borderId="2" xfId="3" applyFont="1" applyFill="1" applyBorder="1" applyAlignment="1">
      <alignment horizontal="center" vertical="center"/>
    </xf>
    <xf numFmtId="0" fontId="17" fillId="3" borderId="3" xfId="3" applyFont="1" applyFill="1" applyBorder="1" applyAlignment="1">
      <alignment horizontal="center" vertical="center"/>
    </xf>
    <xf numFmtId="0" fontId="16" fillId="3" borderId="0" xfId="3" applyFont="1" applyFill="1" applyAlignment="1">
      <alignment horizontal="center" vertical="center"/>
    </xf>
    <xf numFmtId="0" fontId="23" fillId="5" borderId="0" xfId="1" applyFont="1" applyFill="1" applyAlignment="1">
      <alignment horizontal="center" vertical="center"/>
    </xf>
    <xf numFmtId="0" fontId="28" fillId="5" borderId="5" xfId="0" applyFont="1" applyFill="1" applyBorder="1" applyAlignment="1">
      <alignment horizontal="center"/>
    </xf>
  </cellXfs>
  <cellStyles count="7">
    <cellStyle name="Days" xfId="4" xr:uid="{A0BA0C29-7DDD-47FC-B208-1937306B8334}"/>
    <cellStyle name="Normal" xfId="0" builtinId="0"/>
    <cellStyle name="Normal 2" xfId="3" xr:uid="{A0F3F13B-D1BB-42D8-AA12-1825AFF70CB7}"/>
    <cellStyle name="Table Dates" xfId="6" xr:uid="{14F9B7B2-C526-46BE-9657-B596D9E4555B}"/>
    <cellStyle name="Table details" xfId="2" xr:uid="{3CA0D92B-FAD2-4598-B935-15B58BE9A532}"/>
    <cellStyle name="Table Headers" xfId="5" xr:uid="{DF318C3C-F438-4B04-ADF6-8EFA593367D5}"/>
    <cellStyle name="Title" xfId="1" builtinId="15"/>
  </cellStyles>
  <dxfs count="13">
    <dxf>
      <font>
        <b/>
        <strike val="0"/>
        <outline val="0"/>
        <shadow val="0"/>
        <u val="none"/>
        <vertAlign val="baseline"/>
        <sz val="22"/>
        <color theme="1"/>
      </font>
    </dxf>
    <dxf>
      <font>
        <b/>
        <strike val="0"/>
        <outline val="0"/>
        <shadow val="0"/>
        <u val="none"/>
        <vertAlign val="baseline"/>
        <sz val="22"/>
        <color theme="1"/>
      </font>
    </dxf>
    <dxf>
      <font>
        <b/>
        <strike val="0"/>
        <outline val="0"/>
        <shadow val="0"/>
        <u val="none"/>
        <vertAlign val="baseline"/>
        <sz val="2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22"/>
        <color theme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"/>
        <family val="2"/>
        <scheme val="minor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border outline="0">
        <bottom style="thick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b val="0"/>
        <i val="0"/>
      </font>
    </dxf>
    <dxf>
      <fill>
        <patternFill>
          <bgColor theme="2"/>
        </patternFill>
      </fill>
    </dxf>
    <dxf>
      <font>
        <b/>
        <i val="0"/>
      </font>
    </dxf>
    <dxf>
      <font>
        <color theme="0"/>
      </font>
      <fill>
        <patternFill>
          <bgColor theme="3"/>
        </patternFill>
      </fill>
      <border>
        <right/>
        <vertical style="thin">
          <color theme="0"/>
        </vertical>
      </border>
    </dxf>
    <dxf>
      <font>
        <color theme="3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ck">
          <color theme="3"/>
        </bottom>
        <vertical style="thin">
          <color theme="3" tint="0.39994506668294322"/>
        </vertical>
        <horizontal/>
      </border>
    </dxf>
  </dxfs>
  <tableStyles count="1" defaultTableStyle="TableStyleMedium2" defaultPivotStyle="PivotStyleLight16">
    <tableStyle name="Attendance Record Table style" pivot="0" count="5" xr9:uid="{197970E0-40EF-40E5-A3A5-6DA37C58C7FA}">
      <tableStyleElement type="wholeTable" dxfId="12"/>
      <tableStyleElement type="headerRow" dxfId="11"/>
      <tableStyleElement type="firstColumn" dxfId="10"/>
      <tableStyleElement type="firstRowStripe" dxfId="9"/>
      <tableStyleElement type="firstHeaderCell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inal%20Videos\Excel%20MIS%20&amp;%20DASHBOARD\Employee%20attendance%20record1.xlsx" TargetMode="External"/><Relationship Id="rId1" Type="http://schemas.openxmlformats.org/officeDocument/2006/relationships/externalLinkPath" Target="Employee%20attendance%20recor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ar View"/>
      <sheetName val="Employee Leave Tracker"/>
      <sheetName val="List of Employees"/>
      <sheetName val="Leave Types"/>
      <sheetName val="Company Holidays"/>
      <sheetName val="Employee attendance record1"/>
    </sheetNames>
    <sheetDataSet>
      <sheetData sheetId="0">
        <row r="2">
          <cell r="C2" t="str">
            <v>Reena Singh</v>
          </cell>
        </row>
        <row r="3">
          <cell r="C3">
            <v>2023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2F5D01-60E0-468C-AC62-1841A9615F63}" name="Table3" displayName="Table3" ref="B4:B10" totalsRowShown="0" headerRowDxfId="7" dataDxfId="6" tableBorderDxfId="5" dataCellStyle="Table details">
  <autoFilter ref="B4:B10" xr:uid="{532F5D01-60E0-468C-AC62-1841A9615F63}"/>
  <tableColumns count="1">
    <tableColumn id="1" xr3:uid="{5535573F-A5D5-4119-ACF9-47FC044E59E7}" name="Employee Name" dataDxfId="4" dataCellStyle="Table detail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C32B80-ED08-4200-B42B-20F88D30A6C3}" name="CompanyHolidays" displayName="CompanyHolidays" ref="C5:D11" totalsRowShown="0" headerRowDxfId="3" dataDxfId="2" headerRowCellStyle="Table Headers">
  <tableColumns count="2">
    <tableColumn id="1" xr3:uid="{AFE3EA5E-3E98-4E91-BDC0-2E843C6C5C3A}" name="Company holidays" dataDxfId="1" dataCellStyle="Table Dates"/>
    <tableColumn id="2" xr3:uid="{2E788609-B74F-4D1B-9A4D-BD85659D7152}" name="Description" dataDxfId="0" dataCellStyle="Table details"/>
  </tableColumns>
  <tableStyleInfo name="Attendance Record Table style" showFirstColumn="0" showLastColumn="0" showRowStripes="1" showColumnStripes="0"/>
  <extLst>
    <ext xmlns:x14="http://schemas.microsoft.com/office/spreadsheetml/2009/9/main" uri="{504A1905-F514-4f6f-8877-14C23A59335A}">
      <x14:table altTextSummary="List of company holidays with descrip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289B-9EAB-42F9-B3FD-6D7B02ADF6E4}">
  <dimension ref="B2:I16"/>
  <sheetViews>
    <sheetView tabSelected="1" workbookViewId="0">
      <selection activeCell="G14" sqref="G14"/>
    </sheetView>
  </sheetViews>
  <sheetFormatPr defaultRowHeight="15" x14ac:dyDescent="0.25"/>
  <cols>
    <col min="1" max="1" width="9.140625" style="5"/>
    <col min="2" max="2" width="20.5703125" style="5" bestFit="1" customWidth="1"/>
    <col min="3" max="3" width="19.5703125" style="5" bestFit="1" customWidth="1"/>
    <col min="4" max="4" width="20.5703125" style="5" bestFit="1" customWidth="1"/>
    <col min="5" max="5" width="27.85546875" style="5" bestFit="1" customWidth="1"/>
    <col min="6" max="6" width="9.140625" style="5"/>
    <col min="7" max="7" width="19.5703125" style="5" bestFit="1" customWidth="1"/>
    <col min="8" max="8" width="27.85546875" style="5" bestFit="1" customWidth="1"/>
    <col min="9" max="9" width="21.7109375" style="5" customWidth="1"/>
    <col min="10" max="16384" width="9.140625" style="5"/>
  </cols>
  <sheetData>
    <row r="2" spans="2:9" ht="31.5" x14ac:dyDescent="0.25">
      <c r="B2" s="45" t="s">
        <v>50</v>
      </c>
      <c r="C2" s="45"/>
      <c r="D2" s="45"/>
      <c r="E2" s="45"/>
      <c r="G2" s="46" t="s">
        <v>45</v>
      </c>
      <c r="H2" s="46"/>
      <c r="I2" s="46"/>
    </row>
    <row r="3" spans="2:9" ht="21" x14ac:dyDescent="0.25">
      <c r="B3" s="44" t="s">
        <v>44</v>
      </c>
      <c r="C3" s="44" t="s">
        <v>43</v>
      </c>
      <c r="D3" s="44" t="s">
        <v>41</v>
      </c>
      <c r="E3" s="44" t="s">
        <v>42</v>
      </c>
      <c r="G3" s="44" t="s">
        <v>43</v>
      </c>
      <c r="H3" s="44" t="s">
        <v>42</v>
      </c>
      <c r="I3" s="44" t="s">
        <v>41</v>
      </c>
    </row>
    <row r="4" spans="2:9" ht="18.75" x14ac:dyDescent="0.25">
      <c r="B4" s="23" t="s">
        <v>40</v>
      </c>
      <c r="C4" s="32">
        <v>44987</v>
      </c>
      <c r="D4" s="23">
        <v>15</v>
      </c>
      <c r="E4" s="31">
        <f ca="1">WORKDAY.INTL(C4,D4,11,CompanyHolidays[Company holidays])</f>
        <v>45005</v>
      </c>
      <c r="G4" s="32">
        <v>44987</v>
      </c>
      <c r="H4" s="31">
        <v>45005</v>
      </c>
      <c r="I4" s="30">
        <f ca="1">NETWORKDAYS.INTL(G4,H4,11,CompanyHolidays[Company holidays])</f>
        <v>16</v>
      </c>
    </row>
    <row r="5" spans="2:9" ht="18.75" x14ac:dyDescent="0.25">
      <c r="B5" s="23" t="s">
        <v>39</v>
      </c>
      <c r="C5" s="32">
        <v>44988</v>
      </c>
      <c r="D5" s="23">
        <v>21</v>
      </c>
      <c r="E5" s="31">
        <f ca="1">WORKDAY.INTL(C5,D5,11,CompanyHolidays[Company holidays])</f>
        <v>45013</v>
      </c>
      <c r="G5" s="32">
        <v>44988</v>
      </c>
      <c r="H5" s="31">
        <v>45013</v>
      </c>
      <c r="I5" s="30">
        <f ca="1">NETWORKDAYS.INTL(G5,H5,11,CompanyHolidays[Company holidays])</f>
        <v>22</v>
      </c>
    </row>
    <row r="6" spans="2:9" ht="18.75" x14ac:dyDescent="0.25">
      <c r="B6" s="23" t="s">
        <v>38</v>
      </c>
      <c r="C6" s="32">
        <v>44989</v>
      </c>
      <c r="D6" s="23">
        <v>24</v>
      </c>
      <c r="E6" s="31">
        <f ca="1">WORKDAY.INTL(C6,D6,11,CompanyHolidays[Company holidays])</f>
        <v>45017</v>
      </c>
      <c r="G6" s="32">
        <v>44989</v>
      </c>
      <c r="H6" s="31">
        <v>45017</v>
      </c>
      <c r="I6" s="30">
        <f ca="1">NETWORKDAYS.INTL(G6,H6,11,CompanyHolidays[Company holidays])</f>
        <v>25</v>
      </c>
    </row>
    <row r="7" spans="2:9" ht="18.75" x14ac:dyDescent="0.25">
      <c r="B7" s="23" t="s">
        <v>37</v>
      </c>
      <c r="C7" s="32">
        <v>44990</v>
      </c>
      <c r="D7" s="23">
        <v>27</v>
      </c>
      <c r="E7" s="31">
        <f ca="1">WORKDAY.INTL(C7,D7,11,CompanyHolidays[Company holidays])</f>
        <v>45021</v>
      </c>
      <c r="G7" s="32">
        <v>44990</v>
      </c>
      <c r="H7" s="31">
        <v>45021</v>
      </c>
      <c r="I7" s="30">
        <f ca="1">NETWORKDAYS.INTL(G7,H7,11,CompanyHolidays[Company holidays])</f>
        <v>27</v>
      </c>
    </row>
    <row r="8" spans="2:9" ht="18.75" x14ac:dyDescent="0.25">
      <c r="B8" s="23" t="s">
        <v>36</v>
      </c>
      <c r="C8" s="32">
        <v>44991</v>
      </c>
      <c r="D8" s="23">
        <v>23</v>
      </c>
      <c r="E8" s="31">
        <f ca="1">WORKDAY.INTL(C8,D8,11,CompanyHolidays[Company holidays])</f>
        <v>45017</v>
      </c>
      <c r="G8" s="32">
        <v>44991</v>
      </c>
      <c r="H8" s="31">
        <v>45017</v>
      </c>
      <c r="I8" s="30">
        <f ca="1">NETWORKDAYS.INTL(G8,H8,11,CompanyHolidays[Company holidays])</f>
        <v>24</v>
      </c>
    </row>
    <row r="9" spans="2:9" ht="18.75" x14ac:dyDescent="0.25">
      <c r="B9" s="23" t="s">
        <v>35</v>
      </c>
      <c r="C9" s="32">
        <v>44992</v>
      </c>
      <c r="D9" s="23">
        <v>24</v>
      </c>
      <c r="E9" s="31">
        <f ca="1">WORKDAY.INTL(C9,D9,11,CompanyHolidays[Company holidays])</f>
        <v>45020</v>
      </c>
      <c r="G9" s="32">
        <v>44992</v>
      </c>
      <c r="H9" s="31">
        <v>45020</v>
      </c>
      <c r="I9" s="30">
        <f ca="1">NETWORKDAYS.INTL(G9,H9,11,CompanyHolidays[Company holidays])</f>
        <v>25</v>
      </c>
    </row>
    <row r="10" spans="2:9" ht="18.75" x14ac:dyDescent="0.25">
      <c r="B10" s="23" t="s">
        <v>34</v>
      </c>
      <c r="C10" s="32">
        <v>44993</v>
      </c>
      <c r="D10" s="23">
        <v>21</v>
      </c>
      <c r="E10" s="31">
        <f ca="1">WORKDAY.INTL(C10,D10,11,CompanyHolidays[Company holidays])</f>
        <v>45017</v>
      </c>
      <c r="G10" s="32">
        <v>44993</v>
      </c>
      <c r="H10" s="31">
        <v>45017</v>
      </c>
      <c r="I10" s="30">
        <f ca="1">NETWORKDAYS.INTL(G10,H10,11,CompanyHolidays[Company holidays])</f>
        <v>22</v>
      </c>
    </row>
    <row r="11" spans="2:9" ht="23.25" x14ac:dyDescent="0.25">
      <c r="B11" s="29"/>
      <c r="C11" s="28"/>
      <c r="D11" s="27"/>
      <c r="E11" s="26"/>
      <c r="G11" s="28"/>
      <c r="H11" s="26"/>
      <c r="I11" s="27"/>
    </row>
    <row r="12" spans="2:9" ht="23.25" x14ac:dyDescent="0.25">
      <c r="B12" s="29"/>
      <c r="C12" s="28"/>
      <c r="D12" s="27"/>
      <c r="E12" s="26"/>
      <c r="G12" s="28"/>
      <c r="H12" s="26"/>
      <c r="I12" s="27"/>
    </row>
    <row r="13" spans="2:9" ht="23.25" x14ac:dyDescent="0.25">
      <c r="B13" s="29"/>
      <c r="C13" s="28"/>
      <c r="D13" s="27"/>
      <c r="E13" s="26"/>
      <c r="G13" s="28"/>
      <c r="H13" s="26"/>
      <c r="I13" s="27"/>
    </row>
    <row r="14" spans="2:9" ht="23.25" x14ac:dyDescent="0.25">
      <c r="B14" s="29"/>
      <c r="C14" s="28"/>
      <c r="D14" s="27"/>
      <c r="E14" s="26"/>
      <c r="G14" s="28"/>
      <c r="H14" s="26"/>
      <c r="I14" s="27"/>
    </row>
    <row r="15" spans="2:9" ht="23.25" x14ac:dyDescent="0.25">
      <c r="B15" s="29"/>
      <c r="C15" s="28"/>
      <c r="D15" s="27"/>
      <c r="E15" s="26"/>
      <c r="G15" s="28"/>
      <c r="H15" s="26"/>
      <c r="I15" s="27"/>
    </row>
    <row r="16" spans="2:9" ht="23.25" x14ac:dyDescent="0.25">
      <c r="B16" s="29"/>
      <c r="C16" s="28"/>
      <c r="D16" s="27"/>
      <c r="E16" s="26"/>
    </row>
  </sheetData>
  <mergeCells count="2">
    <mergeCell ref="B2:E2"/>
    <mergeCell ref="G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9C31-BC62-49FC-977F-28EE44319ECA}">
  <dimension ref="B2:K14"/>
  <sheetViews>
    <sheetView topLeftCell="B1" zoomScale="115" zoomScaleNormal="115" workbookViewId="0">
      <selection activeCell="K5" sqref="K5"/>
    </sheetView>
  </sheetViews>
  <sheetFormatPr defaultRowHeight="15" x14ac:dyDescent="0.25"/>
  <cols>
    <col min="1" max="1" width="9.140625" style="5"/>
    <col min="2" max="2" width="19.140625" style="5" bestFit="1" customWidth="1"/>
    <col min="3" max="3" width="19.28515625" style="5" bestFit="1" customWidth="1"/>
    <col min="4" max="4" width="6.140625" style="5" bestFit="1" customWidth="1"/>
    <col min="5" max="5" width="9.28515625" style="5" bestFit="1" customWidth="1"/>
    <col min="6" max="6" width="7.42578125" style="5" bestFit="1" customWidth="1"/>
    <col min="7" max="7" width="17.85546875" style="5" bestFit="1" customWidth="1"/>
    <col min="8" max="8" width="26.28515625" style="5" bestFit="1" customWidth="1"/>
    <col min="9" max="9" width="27.140625" style="5" bestFit="1" customWidth="1"/>
    <col min="10" max="10" width="14.5703125" style="5" bestFit="1" customWidth="1"/>
    <col min="11" max="11" width="14.140625" style="5" bestFit="1" customWidth="1"/>
    <col min="12" max="16384" width="9.140625" style="5"/>
  </cols>
  <sheetData>
    <row r="2" spans="2:11" ht="21" x14ac:dyDescent="0.25">
      <c r="B2" s="47" t="s">
        <v>33</v>
      </c>
      <c r="C2" s="47"/>
      <c r="D2" s="47"/>
      <c r="H2" s="25" t="s">
        <v>31</v>
      </c>
      <c r="I2" s="25" t="s">
        <v>30</v>
      </c>
    </row>
    <row r="3" spans="2:11" ht="21" x14ac:dyDescent="0.25">
      <c r="B3" s="24" t="s">
        <v>9</v>
      </c>
      <c r="C3" s="24" t="s">
        <v>32</v>
      </c>
      <c r="D3" s="24" t="s">
        <v>31</v>
      </c>
      <c r="E3" s="24" t="s">
        <v>30</v>
      </c>
      <c r="F3" s="24" t="s">
        <v>29</v>
      </c>
      <c r="G3" s="24" t="s">
        <v>28</v>
      </c>
      <c r="H3" s="24" t="s">
        <v>27</v>
      </c>
      <c r="I3" s="24" t="s">
        <v>26</v>
      </c>
      <c r="J3" s="24" t="s">
        <v>25</v>
      </c>
      <c r="K3" s="24" t="s">
        <v>24</v>
      </c>
    </row>
    <row r="4" spans="2:11" ht="23.25" x14ac:dyDescent="0.25">
      <c r="B4" s="19">
        <v>35856</v>
      </c>
      <c r="C4" s="33" t="str">
        <f>TEXT(B4,"dd-mm-yyyy")</f>
        <v>02-03-1998</v>
      </c>
      <c r="D4" s="23">
        <f>DAY(C4)</f>
        <v>2</v>
      </c>
      <c r="E4" s="23">
        <f>MONTH(C4)</f>
        <v>3</v>
      </c>
      <c r="F4" s="23">
        <f>YEAR(C4)</f>
        <v>1998</v>
      </c>
      <c r="G4" s="31">
        <f>DATE(YEAR(C4),MONTH(C4),DAY(C4))</f>
        <v>35856</v>
      </c>
      <c r="H4" s="23" t="str">
        <f>TEXT(G4,"ddd")</f>
        <v>Mon</v>
      </c>
      <c r="I4" s="23" t="str">
        <f>TEXT(G4,"mmmm")</f>
        <v>March</v>
      </c>
      <c r="J4" s="31">
        <f>EOMONTH(G4,0)+1</f>
        <v>35886</v>
      </c>
      <c r="K4" s="23">
        <f>WEEKDAY(J4,1)</f>
        <v>4</v>
      </c>
    </row>
    <row r="5" spans="2:11" ht="23.25" x14ac:dyDescent="0.25">
      <c r="B5" s="19">
        <v>37145</v>
      </c>
      <c r="C5" s="33" t="str">
        <f t="shared" ref="C5:C14" si="0">TEXT(B5,"dd-mm-yyyy")</f>
        <v>11-09-2001</v>
      </c>
      <c r="D5" s="23">
        <f t="shared" ref="D5:D14" si="1">DAY(C5)</f>
        <v>11</v>
      </c>
      <c r="E5" s="23">
        <f t="shared" ref="E5:E14" si="2">MONTH(C5)</f>
        <v>9</v>
      </c>
      <c r="F5" s="23">
        <f t="shared" ref="F5:F14" si="3">YEAR(C5)</f>
        <v>2001</v>
      </c>
      <c r="G5" s="31">
        <f t="shared" ref="G5:G14" si="4">DATE(YEAR(C5),MONTH(C5),DAY(C5))</f>
        <v>37145</v>
      </c>
      <c r="H5" s="23" t="str">
        <f t="shared" ref="H5:H14" si="5">TEXT(G5,"ddd")</f>
        <v>Tue</v>
      </c>
      <c r="I5" s="23" t="str">
        <f t="shared" ref="I5:I14" si="6">TEXT(G5,"mmmm")</f>
        <v>September</v>
      </c>
      <c r="J5" s="31">
        <f t="shared" ref="J5:J14" si="7">EOMONTH(G5,0)+1</f>
        <v>37165</v>
      </c>
      <c r="K5" s="23">
        <f t="shared" ref="K5:K14" si="8">WEEKDAY(J5,1)</f>
        <v>2</v>
      </c>
    </row>
    <row r="6" spans="2:11" ht="23.25" x14ac:dyDescent="0.25">
      <c r="B6" s="19">
        <v>41033</v>
      </c>
      <c r="C6" s="33" t="str">
        <f t="shared" si="0"/>
        <v>04-05-2012</v>
      </c>
      <c r="D6" s="23">
        <f t="shared" si="1"/>
        <v>4</v>
      </c>
      <c r="E6" s="23">
        <f t="shared" si="2"/>
        <v>5</v>
      </c>
      <c r="F6" s="23">
        <f t="shared" si="3"/>
        <v>2012</v>
      </c>
      <c r="G6" s="31">
        <f t="shared" si="4"/>
        <v>41033</v>
      </c>
      <c r="H6" s="23" t="str">
        <f t="shared" si="5"/>
        <v>Fri</v>
      </c>
      <c r="I6" s="23" t="str">
        <f t="shared" si="6"/>
        <v>May</v>
      </c>
      <c r="J6" s="31">
        <f t="shared" si="7"/>
        <v>41061</v>
      </c>
      <c r="K6" s="23">
        <f t="shared" si="8"/>
        <v>6</v>
      </c>
    </row>
    <row r="7" spans="2:11" ht="23.25" x14ac:dyDescent="0.25">
      <c r="B7" s="19">
        <v>37034</v>
      </c>
      <c r="C7" s="33" t="str">
        <f t="shared" si="0"/>
        <v>23-05-2001</v>
      </c>
      <c r="D7" s="23">
        <f t="shared" si="1"/>
        <v>23</v>
      </c>
      <c r="E7" s="23">
        <f t="shared" si="2"/>
        <v>5</v>
      </c>
      <c r="F7" s="23">
        <f t="shared" si="3"/>
        <v>2001</v>
      </c>
      <c r="G7" s="31">
        <f t="shared" si="4"/>
        <v>37034</v>
      </c>
      <c r="H7" s="23" t="str">
        <f t="shared" si="5"/>
        <v>Wed</v>
      </c>
      <c r="I7" s="23" t="str">
        <f t="shared" si="6"/>
        <v>May</v>
      </c>
      <c r="J7" s="31">
        <f t="shared" si="7"/>
        <v>37043</v>
      </c>
      <c r="K7" s="23">
        <f t="shared" si="8"/>
        <v>6</v>
      </c>
    </row>
    <row r="8" spans="2:11" ht="23.25" x14ac:dyDescent="0.25">
      <c r="B8" s="19">
        <v>37359</v>
      </c>
      <c r="C8" s="33" t="str">
        <f t="shared" si="0"/>
        <v>13-04-2002</v>
      </c>
      <c r="D8" s="23">
        <f t="shared" si="1"/>
        <v>13</v>
      </c>
      <c r="E8" s="23">
        <f t="shared" si="2"/>
        <v>4</v>
      </c>
      <c r="F8" s="23">
        <f t="shared" si="3"/>
        <v>2002</v>
      </c>
      <c r="G8" s="31">
        <f t="shared" si="4"/>
        <v>37359</v>
      </c>
      <c r="H8" s="23" t="str">
        <f t="shared" si="5"/>
        <v>Sat</v>
      </c>
      <c r="I8" s="23" t="str">
        <f t="shared" si="6"/>
        <v>April</v>
      </c>
      <c r="J8" s="31">
        <f t="shared" si="7"/>
        <v>37377</v>
      </c>
      <c r="K8" s="23">
        <f t="shared" si="8"/>
        <v>4</v>
      </c>
    </row>
    <row r="9" spans="2:11" ht="23.25" x14ac:dyDescent="0.25">
      <c r="B9" s="19">
        <v>37838</v>
      </c>
      <c r="C9" s="33" t="str">
        <f t="shared" si="0"/>
        <v>05-08-2003</v>
      </c>
      <c r="D9" s="23">
        <f t="shared" si="1"/>
        <v>5</v>
      </c>
      <c r="E9" s="23">
        <f t="shared" si="2"/>
        <v>8</v>
      </c>
      <c r="F9" s="23">
        <f t="shared" si="3"/>
        <v>2003</v>
      </c>
      <c r="G9" s="31">
        <f t="shared" si="4"/>
        <v>37838</v>
      </c>
      <c r="H9" s="23" t="str">
        <f t="shared" si="5"/>
        <v>Tue</v>
      </c>
      <c r="I9" s="23" t="str">
        <f t="shared" si="6"/>
        <v>August</v>
      </c>
      <c r="J9" s="31">
        <f t="shared" si="7"/>
        <v>37865</v>
      </c>
      <c r="K9" s="23">
        <f t="shared" si="8"/>
        <v>2</v>
      </c>
    </row>
    <row r="10" spans="2:11" ht="23.25" x14ac:dyDescent="0.25">
      <c r="B10" s="19">
        <v>37839</v>
      </c>
      <c r="C10" s="33" t="str">
        <f t="shared" si="0"/>
        <v>06-08-2003</v>
      </c>
      <c r="D10" s="23">
        <f t="shared" si="1"/>
        <v>6</v>
      </c>
      <c r="E10" s="23">
        <f t="shared" si="2"/>
        <v>8</v>
      </c>
      <c r="F10" s="23">
        <f t="shared" si="3"/>
        <v>2003</v>
      </c>
      <c r="G10" s="31">
        <f t="shared" si="4"/>
        <v>37839</v>
      </c>
      <c r="H10" s="23" t="str">
        <f t="shared" si="5"/>
        <v>Wed</v>
      </c>
      <c r="I10" s="23" t="str">
        <f t="shared" si="6"/>
        <v>August</v>
      </c>
      <c r="J10" s="31">
        <f t="shared" si="7"/>
        <v>37865</v>
      </c>
      <c r="K10" s="23">
        <f t="shared" si="8"/>
        <v>2</v>
      </c>
    </row>
    <row r="11" spans="2:11" ht="23.25" x14ac:dyDescent="0.25">
      <c r="B11" s="19">
        <v>37034</v>
      </c>
      <c r="C11" s="33" t="str">
        <f t="shared" si="0"/>
        <v>23-05-2001</v>
      </c>
      <c r="D11" s="23">
        <f t="shared" si="1"/>
        <v>23</v>
      </c>
      <c r="E11" s="23">
        <f t="shared" si="2"/>
        <v>5</v>
      </c>
      <c r="F11" s="23">
        <f t="shared" si="3"/>
        <v>2001</v>
      </c>
      <c r="G11" s="31">
        <f t="shared" si="4"/>
        <v>37034</v>
      </c>
      <c r="H11" s="23" t="str">
        <f t="shared" si="5"/>
        <v>Wed</v>
      </c>
      <c r="I11" s="23" t="str">
        <f t="shared" si="6"/>
        <v>May</v>
      </c>
      <c r="J11" s="31">
        <f t="shared" si="7"/>
        <v>37043</v>
      </c>
      <c r="K11" s="23">
        <f t="shared" si="8"/>
        <v>6</v>
      </c>
    </row>
    <row r="12" spans="2:11" ht="23.25" x14ac:dyDescent="0.25">
      <c r="B12" s="19">
        <v>37359</v>
      </c>
      <c r="C12" s="33" t="str">
        <f t="shared" si="0"/>
        <v>13-04-2002</v>
      </c>
      <c r="D12" s="23">
        <f t="shared" si="1"/>
        <v>13</v>
      </c>
      <c r="E12" s="23">
        <f t="shared" si="2"/>
        <v>4</v>
      </c>
      <c r="F12" s="23">
        <f t="shared" si="3"/>
        <v>2002</v>
      </c>
      <c r="G12" s="31">
        <f t="shared" si="4"/>
        <v>37359</v>
      </c>
      <c r="H12" s="23" t="str">
        <f t="shared" si="5"/>
        <v>Sat</v>
      </c>
      <c r="I12" s="23" t="str">
        <f t="shared" si="6"/>
        <v>April</v>
      </c>
      <c r="J12" s="31">
        <f t="shared" si="7"/>
        <v>37377</v>
      </c>
      <c r="K12" s="23">
        <f t="shared" si="8"/>
        <v>4</v>
      </c>
    </row>
    <row r="13" spans="2:11" ht="23.25" x14ac:dyDescent="0.25">
      <c r="B13" s="19">
        <v>37838</v>
      </c>
      <c r="C13" s="33" t="str">
        <f t="shared" si="0"/>
        <v>05-08-2003</v>
      </c>
      <c r="D13" s="23">
        <f t="shared" si="1"/>
        <v>5</v>
      </c>
      <c r="E13" s="23">
        <f t="shared" si="2"/>
        <v>8</v>
      </c>
      <c r="F13" s="23">
        <f t="shared" si="3"/>
        <v>2003</v>
      </c>
      <c r="G13" s="31">
        <f t="shared" si="4"/>
        <v>37838</v>
      </c>
      <c r="H13" s="23" t="str">
        <f t="shared" si="5"/>
        <v>Tue</v>
      </c>
      <c r="I13" s="23" t="str">
        <f t="shared" si="6"/>
        <v>August</v>
      </c>
      <c r="J13" s="31">
        <f t="shared" si="7"/>
        <v>37865</v>
      </c>
      <c r="K13" s="23">
        <f t="shared" si="8"/>
        <v>2</v>
      </c>
    </row>
    <row r="14" spans="2:11" ht="23.25" x14ac:dyDescent="0.25">
      <c r="B14" s="19">
        <v>37839</v>
      </c>
      <c r="C14" s="33" t="str">
        <f t="shared" si="0"/>
        <v>06-08-2003</v>
      </c>
      <c r="D14" s="23">
        <f t="shared" si="1"/>
        <v>6</v>
      </c>
      <c r="E14" s="23">
        <f t="shared" si="2"/>
        <v>8</v>
      </c>
      <c r="F14" s="23">
        <f t="shared" si="3"/>
        <v>2003</v>
      </c>
      <c r="G14" s="31">
        <f t="shared" si="4"/>
        <v>37839</v>
      </c>
      <c r="H14" s="23" t="str">
        <f t="shared" si="5"/>
        <v>Wed</v>
      </c>
      <c r="I14" s="23" t="str">
        <f t="shared" si="6"/>
        <v>August</v>
      </c>
      <c r="J14" s="31">
        <f t="shared" si="7"/>
        <v>37865</v>
      </c>
      <c r="K14" s="23">
        <f t="shared" si="8"/>
        <v>2</v>
      </c>
    </row>
  </sheetData>
  <mergeCells count="1">
    <mergeCell ref="B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2720-CA8F-4979-AA3D-21C74AF914A8}">
  <dimension ref="D3:E12"/>
  <sheetViews>
    <sheetView workbookViewId="0">
      <selection activeCell="G9" sqref="G9"/>
    </sheetView>
  </sheetViews>
  <sheetFormatPr defaultRowHeight="15" x14ac:dyDescent="0.25"/>
  <cols>
    <col min="1" max="3" width="9.140625" style="5"/>
    <col min="4" max="4" width="17" style="5" bestFit="1" customWidth="1"/>
    <col min="5" max="5" width="19.140625" style="5" bestFit="1" customWidth="1"/>
    <col min="6" max="16384" width="9.140625" style="5"/>
  </cols>
  <sheetData>
    <row r="3" spans="4:5" x14ac:dyDescent="0.25">
      <c r="D3" s="48" t="s">
        <v>23</v>
      </c>
      <c r="E3" s="48"/>
    </row>
    <row r="4" spans="4:5" x14ac:dyDescent="0.25">
      <c r="D4" s="48"/>
      <c r="E4" s="48"/>
    </row>
    <row r="5" spans="4:5" ht="21" x14ac:dyDescent="0.25">
      <c r="D5" s="22" t="s">
        <v>22</v>
      </c>
      <c r="E5" s="21" t="s">
        <v>21</v>
      </c>
    </row>
    <row r="6" spans="4:5" ht="23.25" x14ac:dyDescent="0.25">
      <c r="D6" s="20" t="s">
        <v>19</v>
      </c>
      <c r="E6" s="19">
        <v>35856</v>
      </c>
    </row>
    <row r="7" spans="4:5" ht="23.25" x14ac:dyDescent="0.25">
      <c r="D7" s="20" t="s">
        <v>18</v>
      </c>
      <c r="E7" s="19">
        <v>37145</v>
      </c>
    </row>
    <row r="8" spans="4:5" ht="23.25" x14ac:dyDescent="0.25">
      <c r="D8" s="20" t="s">
        <v>20</v>
      </c>
      <c r="E8" s="19">
        <v>41033</v>
      </c>
    </row>
    <row r="9" spans="4:5" ht="23.25" x14ac:dyDescent="0.25">
      <c r="D9" s="20" t="s">
        <v>19</v>
      </c>
      <c r="E9" s="19">
        <v>37034</v>
      </c>
    </row>
    <row r="10" spans="4:5" ht="23.25" x14ac:dyDescent="0.25">
      <c r="D10" s="20" t="s">
        <v>18</v>
      </c>
      <c r="E10" s="19">
        <v>37359</v>
      </c>
    </row>
    <row r="11" spans="4:5" ht="23.25" x14ac:dyDescent="0.25">
      <c r="D11" s="20" t="s">
        <v>17</v>
      </c>
      <c r="E11" s="19">
        <v>37838</v>
      </c>
    </row>
    <row r="12" spans="4:5" ht="23.25" x14ac:dyDescent="0.25">
      <c r="D12" s="20" t="s">
        <v>16</v>
      </c>
      <c r="E12" s="19">
        <v>37839</v>
      </c>
    </row>
  </sheetData>
  <mergeCells count="1">
    <mergeCell ref="D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6304-B910-4488-BD0B-C5D919F872E0}">
  <dimension ref="B3:K13"/>
  <sheetViews>
    <sheetView workbookViewId="0">
      <selection activeCell="K11" sqref="K11"/>
    </sheetView>
  </sheetViews>
  <sheetFormatPr defaultRowHeight="15" x14ac:dyDescent="0.25"/>
  <cols>
    <col min="1" max="1" width="9.140625" style="5"/>
    <col min="2" max="2" width="20.140625" style="5" bestFit="1" customWidth="1"/>
    <col min="3" max="3" width="9.140625" style="5"/>
    <col min="4" max="4" width="19" style="5" bestFit="1" customWidth="1"/>
    <col min="5" max="5" width="18.140625" style="5" bestFit="1" customWidth="1"/>
    <col min="6" max="6" width="9.140625" style="5"/>
    <col min="7" max="7" width="0.140625" style="5" customWidth="1"/>
    <col min="8" max="8" width="12.42578125" style="5" customWidth="1"/>
    <col min="9" max="9" width="18.7109375" style="5" customWidth="1"/>
    <col min="10" max="10" width="10.28515625" style="5" customWidth="1"/>
    <col min="11" max="11" width="30.7109375" style="5" customWidth="1"/>
    <col min="12" max="16384" width="9.140625" style="5"/>
  </cols>
  <sheetData>
    <row r="3" spans="2:11" ht="18.75" x14ac:dyDescent="0.25">
      <c r="B3" s="18" t="s">
        <v>9</v>
      </c>
      <c r="D3" s="9">
        <f>DATE(2023,3,15)</f>
        <v>45000</v>
      </c>
      <c r="K3" s="17" t="s">
        <v>15</v>
      </c>
    </row>
    <row r="4" spans="2:11" x14ac:dyDescent="0.25">
      <c r="B4" s="16"/>
    </row>
    <row r="5" spans="2:11" ht="15.75" x14ac:dyDescent="0.25">
      <c r="B5" s="16"/>
      <c r="D5" s="15" t="s">
        <v>14</v>
      </c>
      <c r="I5" s="13" t="s">
        <v>13</v>
      </c>
      <c r="J5" s="14"/>
      <c r="K5" s="13" t="s">
        <v>12</v>
      </c>
    </row>
    <row r="6" spans="2:11" ht="21" x14ac:dyDescent="0.25">
      <c r="B6" s="7" t="s">
        <v>11</v>
      </c>
      <c r="D6" s="5" t="s">
        <v>46</v>
      </c>
      <c r="E6" s="9">
        <f ca="1">TODAY()</f>
        <v>45253</v>
      </c>
      <c r="H6" s="12"/>
      <c r="I6" s="11">
        <f>D3</f>
        <v>45000</v>
      </c>
      <c r="J6" s="10"/>
      <c r="K6" s="10" t="str">
        <f>TEXT(I6,"mm-dd-yyyy")</f>
        <v>03-15-2023</v>
      </c>
    </row>
    <row r="7" spans="2:11" ht="21" x14ac:dyDescent="0.25">
      <c r="B7" s="8"/>
    </row>
    <row r="8" spans="2:11" ht="21" x14ac:dyDescent="0.25">
      <c r="B8" s="7" t="s">
        <v>10</v>
      </c>
      <c r="D8" s="5" t="s">
        <v>47</v>
      </c>
      <c r="E8" s="6">
        <f ca="1">NOW()</f>
        <v>45253.621763773146</v>
      </c>
    </row>
    <row r="9" spans="2:11" ht="21" x14ac:dyDescent="0.25">
      <c r="B9" s="8"/>
    </row>
    <row r="10" spans="2:11" ht="21" x14ac:dyDescent="0.25">
      <c r="B10" s="7" t="s">
        <v>9</v>
      </c>
      <c r="D10" s="5" t="s">
        <v>48</v>
      </c>
      <c r="E10" s="9">
        <v>45252</v>
      </c>
    </row>
    <row r="11" spans="2:11" ht="21" x14ac:dyDescent="0.25">
      <c r="B11" s="8"/>
    </row>
    <row r="12" spans="2:11" ht="21" x14ac:dyDescent="0.25">
      <c r="B12" s="8"/>
    </row>
    <row r="13" spans="2:11" ht="21" x14ac:dyDescent="0.25">
      <c r="B13" s="7" t="s">
        <v>8</v>
      </c>
      <c r="D13" s="5" t="s">
        <v>49</v>
      </c>
      <c r="E13" s="6">
        <v>45252.296527777777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B6CF-7B2F-4DB7-994F-42019A43C636}">
  <dimension ref="B1:B10"/>
  <sheetViews>
    <sheetView showGridLines="0" workbookViewId="0">
      <selection activeCell="B5" sqref="B5:B10"/>
    </sheetView>
  </sheetViews>
  <sheetFormatPr defaultRowHeight="15" x14ac:dyDescent="0.25"/>
  <cols>
    <col min="2" max="2" width="39.85546875" bestFit="1" customWidth="1"/>
  </cols>
  <sheetData>
    <row r="1" spans="2:2" ht="36" x14ac:dyDescent="0.55000000000000004">
      <c r="B1" s="2" t="s">
        <v>0</v>
      </c>
    </row>
    <row r="4" spans="2:2" ht="26.25" x14ac:dyDescent="0.4">
      <c r="B4" s="1" t="s">
        <v>1</v>
      </c>
    </row>
    <row r="5" spans="2:2" ht="30" customHeight="1" x14ac:dyDescent="0.25">
      <c r="B5" s="3" t="s">
        <v>2</v>
      </c>
    </row>
    <row r="6" spans="2:2" ht="30" customHeight="1" x14ac:dyDescent="0.25">
      <c r="B6" s="4" t="s">
        <v>3</v>
      </c>
    </row>
    <row r="7" spans="2:2" ht="30" customHeight="1" x14ac:dyDescent="0.25">
      <c r="B7" s="3" t="s">
        <v>4</v>
      </c>
    </row>
    <row r="8" spans="2:2" ht="18.75" x14ac:dyDescent="0.25">
      <c r="B8" s="4" t="s">
        <v>5</v>
      </c>
    </row>
    <row r="9" spans="2:2" ht="18.75" x14ac:dyDescent="0.25">
      <c r="B9" s="3" t="s">
        <v>6</v>
      </c>
    </row>
    <row r="10" spans="2:2" ht="30.75" customHeight="1" x14ac:dyDescent="0.25">
      <c r="B10" s="4" t="s">
        <v>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2A43-0293-47AE-A92A-CA20DA7F3493}">
  <dimension ref="B3:D11"/>
  <sheetViews>
    <sheetView topLeftCell="A3" workbookViewId="0">
      <selection activeCell="E6" sqref="E6"/>
    </sheetView>
  </sheetViews>
  <sheetFormatPr defaultColWidth="28" defaultRowHeight="15" x14ac:dyDescent="0.25"/>
  <cols>
    <col min="1" max="1" width="7.42578125" customWidth="1"/>
    <col min="2" max="2" width="28" hidden="1" customWidth="1"/>
    <col min="3" max="3" width="36.42578125" bestFit="1" customWidth="1"/>
  </cols>
  <sheetData>
    <row r="3" spans="3:4" ht="28.5" x14ac:dyDescent="0.25">
      <c r="C3" s="49" t="s">
        <v>51</v>
      </c>
      <c r="D3" s="49"/>
    </row>
    <row r="4" spans="3:4" x14ac:dyDescent="0.25">
      <c r="C4" s="34"/>
      <c r="D4" s="34"/>
    </row>
    <row r="5" spans="3:4" ht="28.5" x14ac:dyDescent="0.25">
      <c r="C5" s="35" t="s">
        <v>51</v>
      </c>
      <c r="D5" s="35" t="s">
        <v>52</v>
      </c>
    </row>
    <row r="6" spans="3:4" ht="57" x14ac:dyDescent="0.25">
      <c r="C6" s="36">
        <f ca="1">DATE(YEAR(TODAY()),1,1)</f>
        <v>44927</v>
      </c>
      <c r="D6" s="37" t="s">
        <v>53</v>
      </c>
    </row>
    <row r="7" spans="3:4" ht="57" x14ac:dyDescent="0.25">
      <c r="C7" s="36">
        <f ca="1">DATE(YEAR(TODAY()),8,15)</f>
        <v>45153</v>
      </c>
      <c r="D7" s="37" t="s">
        <v>54</v>
      </c>
    </row>
    <row r="8" spans="3:4" ht="28.5" x14ac:dyDescent="0.25">
      <c r="C8" s="36">
        <f ca="1">DATE(YEAR(TODAY()),11,12)</f>
        <v>45242</v>
      </c>
      <c r="D8" s="37" t="s">
        <v>55</v>
      </c>
    </row>
    <row r="9" spans="3:4" ht="28.5" x14ac:dyDescent="0.25">
      <c r="C9" s="36">
        <f ca="1">DATE(YEAR(TODAY()),11,25)</f>
        <v>45255</v>
      </c>
      <c r="D9" s="37" t="s">
        <v>56</v>
      </c>
    </row>
    <row r="10" spans="3:4" ht="28.5" x14ac:dyDescent="0.25">
      <c r="C10" s="36">
        <f ca="1">DATE(YEAR(TODAY()),12,24)</f>
        <v>45284</v>
      </c>
      <c r="D10" s="37" t="s">
        <v>57</v>
      </c>
    </row>
    <row r="11" spans="3:4" ht="28.5" x14ac:dyDescent="0.25">
      <c r="C11" s="36">
        <f ca="1">DATE(YEAR(TODAY()),12,25)</f>
        <v>45285</v>
      </c>
      <c r="D11" s="37" t="s">
        <v>57</v>
      </c>
    </row>
  </sheetData>
  <mergeCells count="1">
    <mergeCell ref="C3:D3"/>
  </mergeCells>
  <dataValidations count="3">
    <dataValidation allowBlank="1" showInputMessage="1" showErrorMessage="1" prompt="Worksheet title is in this cell" sqref="C3" xr:uid="{6269E56D-202E-40AF-BF23-E3D3410A8D55}"/>
    <dataValidation allowBlank="1" showInputMessage="1" showErrorMessage="1" prompt="Enter description in this column under this heading" sqref="D5" xr:uid="{85B8D861-2967-4804-B043-8FEF8F3A19D3}"/>
    <dataValidation allowBlank="1" showInputMessage="1" showErrorMessage="1" prompt="Enter Holiday date in this column under this heading" sqref="C5" xr:uid="{962E4A1D-0D03-4202-BB15-47FC54C827E1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04F2-B358-4DAF-BCE4-3FCABBABD923}">
  <dimension ref="B1:F18"/>
  <sheetViews>
    <sheetView workbookViewId="0">
      <selection activeCell="M11" sqref="M11"/>
    </sheetView>
  </sheetViews>
  <sheetFormatPr defaultRowHeight="15" x14ac:dyDescent="0.25"/>
  <cols>
    <col min="3" max="3" width="14.85546875" bestFit="1" customWidth="1"/>
    <col min="4" max="4" width="16.5703125" bestFit="1" customWidth="1"/>
    <col min="5" max="5" width="17.28515625" bestFit="1" customWidth="1"/>
    <col min="6" max="6" width="30.85546875" bestFit="1" customWidth="1"/>
  </cols>
  <sheetData>
    <row r="1" spans="2:6" ht="31.5" x14ac:dyDescent="0.5">
      <c r="C1" s="50" t="s">
        <v>67</v>
      </c>
      <c r="D1" s="50"/>
      <c r="E1" s="50"/>
      <c r="F1" s="50"/>
    </row>
    <row r="2" spans="2:6" ht="51.75" customHeight="1" x14ac:dyDescent="0.25">
      <c r="B2" s="38"/>
      <c r="C2" s="43" t="s">
        <v>58</v>
      </c>
      <c r="D2" s="43" t="s">
        <v>65</v>
      </c>
      <c r="E2" s="43" t="s">
        <v>63</v>
      </c>
      <c r="F2" s="43" t="s">
        <v>66</v>
      </c>
    </row>
    <row r="3" spans="2:6" ht="23.25" x14ac:dyDescent="0.35">
      <c r="B3" s="39"/>
      <c r="C3" s="41" t="s">
        <v>59</v>
      </c>
      <c r="D3" s="41">
        <v>13500</v>
      </c>
      <c r="E3" s="41">
        <v>135</v>
      </c>
      <c r="F3" s="42">
        <f>IFERROR(D3/E3,"Something is wrong")</f>
        <v>100</v>
      </c>
    </row>
    <row r="4" spans="2:6" ht="23.25" x14ac:dyDescent="0.35">
      <c r="B4" s="40"/>
      <c r="C4" s="41" t="s">
        <v>60</v>
      </c>
      <c r="D4" s="41">
        <v>7810</v>
      </c>
      <c r="E4" s="41">
        <v>71</v>
      </c>
      <c r="F4" s="42">
        <f t="shared" ref="F4:F15" si="0">IFERROR(D4/E4,"Something is wrong")</f>
        <v>110</v>
      </c>
    </row>
    <row r="5" spans="2:6" ht="23.25" x14ac:dyDescent="0.35">
      <c r="B5" s="40"/>
      <c r="C5" s="41" t="s">
        <v>61</v>
      </c>
      <c r="D5" s="41">
        <v>10680</v>
      </c>
      <c r="E5" s="41">
        <v>89</v>
      </c>
      <c r="F5" s="42">
        <f t="shared" si="0"/>
        <v>120</v>
      </c>
    </row>
    <row r="6" spans="2:6" ht="23.25" x14ac:dyDescent="0.35">
      <c r="B6" s="40"/>
      <c r="C6" s="41" t="s">
        <v>62</v>
      </c>
      <c r="D6" s="41">
        <v>6500</v>
      </c>
      <c r="E6" s="41">
        <v>50</v>
      </c>
      <c r="F6" s="42">
        <f t="shared" si="0"/>
        <v>130</v>
      </c>
    </row>
    <row r="7" spans="2:6" ht="23.25" x14ac:dyDescent="0.35">
      <c r="B7" s="40"/>
      <c r="C7" s="41" t="s">
        <v>59</v>
      </c>
      <c r="D7" s="41">
        <v>17360</v>
      </c>
      <c r="E7" s="41"/>
      <c r="F7" s="42" t="str">
        <f t="shared" si="0"/>
        <v>Something is wrong</v>
      </c>
    </row>
    <row r="8" spans="2:6" ht="23.25" x14ac:dyDescent="0.35">
      <c r="B8" s="40"/>
      <c r="C8" s="41" t="s">
        <v>60</v>
      </c>
      <c r="D8" s="41">
        <v>19350</v>
      </c>
      <c r="E8" s="41">
        <v>129</v>
      </c>
      <c r="F8" s="42">
        <f t="shared" si="0"/>
        <v>150</v>
      </c>
    </row>
    <row r="9" spans="2:6" ht="23.25" x14ac:dyDescent="0.35">
      <c r="B9" s="40"/>
      <c r="C9" s="41" t="s">
        <v>61</v>
      </c>
      <c r="D9" s="41">
        <v>19680</v>
      </c>
      <c r="E9" s="41">
        <v>123</v>
      </c>
      <c r="F9" s="42">
        <f t="shared" si="0"/>
        <v>160</v>
      </c>
    </row>
    <row r="10" spans="2:6" ht="23.25" x14ac:dyDescent="0.35">
      <c r="B10" s="40"/>
      <c r="C10" s="41" t="s">
        <v>62</v>
      </c>
      <c r="D10" s="41">
        <v>24990</v>
      </c>
      <c r="E10" s="41">
        <v>0</v>
      </c>
      <c r="F10" s="42" t="str">
        <f t="shared" si="0"/>
        <v>Something is wrong</v>
      </c>
    </row>
    <row r="11" spans="2:6" ht="23.25" x14ac:dyDescent="0.35">
      <c r="B11" s="40"/>
      <c r="C11" s="41" t="s">
        <v>59</v>
      </c>
      <c r="D11" s="41">
        <v>26100</v>
      </c>
      <c r="E11" s="41">
        <v>145</v>
      </c>
      <c r="F11" s="42">
        <f t="shared" si="0"/>
        <v>180</v>
      </c>
    </row>
    <row r="12" spans="2:6" ht="23.25" x14ac:dyDescent="0.35">
      <c r="B12" s="40"/>
      <c r="C12" s="41" t="s">
        <v>60</v>
      </c>
      <c r="D12" s="41">
        <v>25080</v>
      </c>
      <c r="E12" s="41">
        <v>132</v>
      </c>
      <c r="F12" s="42">
        <f t="shared" si="0"/>
        <v>190</v>
      </c>
    </row>
    <row r="13" spans="2:6" ht="23.25" x14ac:dyDescent="0.35">
      <c r="B13" s="40"/>
      <c r="C13" s="41" t="s">
        <v>61</v>
      </c>
      <c r="D13" s="41" t="s">
        <v>64</v>
      </c>
      <c r="E13" s="41">
        <v>77</v>
      </c>
      <c r="F13" s="42" t="str">
        <f t="shared" si="0"/>
        <v>Something is wrong</v>
      </c>
    </row>
    <row r="14" spans="2:6" ht="23.25" x14ac:dyDescent="0.35">
      <c r="B14" s="40"/>
      <c r="C14" s="41" t="s">
        <v>62</v>
      </c>
      <c r="D14" s="41">
        <v>23730</v>
      </c>
      <c r="E14" s="41">
        <v>113</v>
      </c>
      <c r="F14" s="42">
        <f t="shared" si="0"/>
        <v>210</v>
      </c>
    </row>
    <row r="15" spans="2:6" ht="23.25" x14ac:dyDescent="0.35">
      <c r="B15" s="40"/>
      <c r="C15" s="41" t="s">
        <v>59</v>
      </c>
      <c r="D15" s="41">
        <v>15840</v>
      </c>
      <c r="E15" s="41">
        <v>72</v>
      </c>
      <c r="F15" s="42">
        <f t="shared" si="0"/>
        <v>220</v>
      </c>
    </row>
    <row r="16" spans="2:6" x14ac:dyDescent="0.25">
      <c r="B16" s="40"/>
    </row>
    <row r="17" spans="2:2" x14ac:dyDescent="0.25">
      <c r="B17" s="40"/>
    </row>
    <row r="18" spans="2:2" x14ac:dyDescent="0.25">
      <c r="B18" s="40"/>
    </row>
  </sheetData>
  <mergeCells count="1"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D4</vt:lpstr>
      <vt:lpstr>D3</vt:lpstr>
      <vt:lpstr>D1_</vt:lpstr>
      <vt:lpstr>D2</vt:lpstr>
      <vt:lpstr>Sheet1</vt:lpstr>
      <vt:lpstr>Sheet7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cp:lastPrinted>2023-11-19T22:27:16Z</cp:lastPrinted>
  <dcterms:created xsi:type="dcterms:W3CDTF">2023-11-19T00:43:51Z</dcterms:created>
  <dcterms:modified xsi:type="dcterms:W3CDTF">2023-11-23T12:30:46Z</dcterms:modified>
</cp:coreProperties>
</file>